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ERRY'S FILE\BOF\BOF MEETINGS (2021)\JUN 2021\REG MEETING\"/>
    </mc:Choice>
  </mc:AlternateContent>
  <xr:revisionPtr revIDLastSave="0" documentId="8_{3F1FC654-BA36-4F92-AEC4-9762888278B5}" xr6:coauthVersionLast="47" xr6:coauthVersionMax="47" xr10:uidLastSave="{00000000-0000-0000-0000-000000000000}"/>
  <bookViews>
    <workbookView xWindow="-108" yWindow="-108" windowWidth="23256" windowHeight="12576" xr2:uid="{FFFB5154-8235-498B-A222-CD16FFA33F8C}"/>
  </bookViews>
  <sheets>
    <sheet name="Sheet1" sheetId="1" r:id="rId1"/>
  </sheets>
  <definedNames>
    <definedName name="_xlnm.Print_Titles" localSheetId="0">Sheet1!$A:$E,Sheet1!$1:$2</definedName>
    <definedName name="QBCANSUPPORTUPDATE" localSheetId="0">FALSE</definedName>
    <definedName name="QBCOMPANYFILENAME" localSheetId="0">"F:\Town of Franklin General Fund 5-4-2009.QBW"</definedName>
    <definedName name="QBENDDATE" localSheetId="0">20210531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"e12dbe361fc64eb9905e3151cb33ef0e"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5</definedName>
    <definedName name="QBSTARTDATE" localSheetId="0">20200701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5" i="1" l="1"/>
  <c r="F276" i="1" s="1"/>
  <c r="H274" i="1"/>
  <c r="L274" i="1" s="1"/>
  <c r="F274" i="1"/>
  <c r="J274" i="1" s="1"/>
  <c r="L273" i="1"/>
  <c r="J273" i="1"/>
  <c r="L272" i="1"/>
  <c r="J272" i="1"/>
  <c r="H266" i="1"/>
  <c r="L266" i="1" s="1"/>
  <c r="F266" i="1"/>
  <c r="J266" i="1" s="1"/>
  <c r="L265" i="1"/>
  <c r="J265" i="1"/>
  <c r="L264" i="1"/>
  <c r="J264" i="1"/>
  <c r="L262" i="1"/>
  <c r="J262" i="1"/>
  <c r="H262" i="1"/>
  <c r="F262" i="1"/>
  <c r="L261" i="1"/>
  <c r="J261" i="1"/>
  <c r="L259" i="1"/>
  <c r="J259" i="1"/>
  <c r="H259" i="1"/>
  <c r="F259" i="1"/>
  <c r="L258" i="1"/>
  <c r="J258" i="1"/>
  <c r="L257" i="1"/>
  <c r="J257" i="1"/>
  <c r="L256" i="1"/>
  <c r="J256" i="1"/>
  <c r="L255" i="1"/>
  <c r="J255" i="1"/>
  <c r="L254" i="1"/>
  <c r="J254" i="1"/>
  <c r="L253" i="1"/>
  <c r="J253" i="1"/>
  <c r="L252" i="1"/>
  <c r="J252" i="1"/>
  <c r="L251" i="1"/>
  <c r="J251" i="1"/>
  <c r="L250" i="1"/>
  <c r="J250" i="1"/>
  <c r="L248" i="1"/>
  <c r="J248" i="1"/>
  <c r="L247" i="1"/>
  <c r="J247" i="1"/>
  <c r="L246" i="1"/>
  <c r="J246" i="1"/>
  <c r="L245" i="1"/>
  <c r="J245" i="1"/>
  <c r="L244" i="1"/>
  <c r="J244" i="1"/>
  <c r="H242" i="1"/>
  <c r="F242" i="1"/>
  <c r="L242" i="1" s="1"/>
  <c r="L241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31" i="1"/>
  <c r="J231" i="1"/>
  <c r="H231" i="1"/>
  <c r="F231" i="1"/>
  <c r="L230" i="1"/>
  <c r="J230" i="1"/>
  <c r="L229" i="1"/>
  <c r="J229" i="1"/>
  <c r="L228" i="1"/>
  <c r="J228" i="1"/>
  <c r="L227" i="1"/>
  <c r="J227" i="1"/>
  <c r="L226" i="1"/>
  <c r="J226" i="1"/>
  <c r="L225" i="1"/>
  <c r="J225" i="1"/>
  <c r="L224" i="1"/>
  <c r="J224" i="1"/>
  <c r="L223" i="1"/>
  <c r="J223" i="1"/>
  <c r="L222" i="1"/>
  <c r="J222" i="1"/>
  <c r="H220" i="1"/>
  <c r="L220" i="1" s="1"/>
  <c r="F220" i="1"/>
  <c r="J220" i="1" s="1"/>
  <c r="L219" i="1"/>
  <c r="J219" i="1"/>
  <c r="H217" i="1"/>
  <c r="L217" i="1" s="1"/>
  <c r="F217" i="1"/>
  <c r="J217" i="1" s="1"/>
  <c r="L215" i="1"/>
  <c r="J215" i="1"/>
  <c r="L214" i="1"/>
  <c r="J214" i="1"/>
  <c r="L213" i="1"/>
  <c r="J213" i="1"/>
  <c r="L212" i="1"/>
  <c r="J212" i="1"/>
  <c r="L211" i="1"/>
  <c r="J211" i="1"/>
  <c r="L209" i="1"/>
  <c r="J209" i="1"/>
  <c r="H209" i="1"/>
  <c r="F209" i="1"/>
  <c r="L207" i="1"/>
  <c r="J207" i="1"/>
  <c r="L205" i="1"/>
  <c r="J205" i="1"/>
  <c r="H205" i="1"/>
  <c r="F205" i="1"/>
  <c r="L204" i="1"/>
  <c r="J204" i="1"/>
  <c r="L203" i="1"/>
  <c r="J203" i="1"/>
  <c r="H201" i="1"/>
  <c r="F201" i="1"/>
  <c r="L201" i="1" s="1"/>
  <c r="L200" i="1"/>
  <c r="J200" i="1"/>
  <c r="H198" i="1"/>
  <c r="F198" i="1"/>
  <c r="L198" i="1" s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H188" i="1"/>
  <c r="L188" i="1" s="1"/>
  <c r="F188" i="1"/>
  <c r="J188" i="1" s="1"/>
  <c r="L187" i="1"/>
  <c r="J187" i="1"/>
  <c r="L186" i="1"/>
  <c r="J186" i="1"/>
  <c r="L184" i="1"/>
  <c r="J184" i="1"/>
  <c r="H184" i="1"/>
  <c r="F184" i="1"/>
  <c r="L183" i="1"/>
  <c r="J183" i="1"/>
  <c r="L181" i="1"/>
  <c r="J181" i="1"/>
  <c r="H181" i="1"/>
  <c r="F181" i="1"/>
  <c r="L180" i="1"/>
  <c r="J180" i="1"/>
  <c r="L179" i="1"/>
  <c r="J179" i="1"/>
  <c r="H177" i="1"/>
  <c r="L177" i="1" s="1"/>
  <c r="F177" i="1"/>
  <c r="J177" i="1" s="1"/>
  <c r="L176" i="1"/>
  <c r="J176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H167" i="1"/>
  <c r="L167" i="1" s="1"/>
  <c r="F167" i="1"/>
  <c r="J167" i="1" s="1"/>
  <c r="L166" i="1"/>
  <c r="J166" i="1"/>
  <c r="L165" i="1"/>
  <c r="J165" i="1"/>
  <c r="L164" i="1"/>
  <c r="J164" i="1"/>
  <c r="L162" i="1"/>
  <c r="J162" i="1"/>
  <c r="H162" i="1"/>
  <c r="F162" i="1"/>
  <c r="L160" i="1"/>
  <c r="J160" i="1"/>
  <c r="L159" i="1"/>
  <c r="J159" i="1"/>
  <c r="L158" i="1"/>
  <c r="J158" i="1"/>
  <c r="L157" i="1"/>
  <c r="J157" i="1"/>
  <c r="L156" i="1"/>
  <c r="J156" i="1"/>
  <c r="H154" i="1"/>
  <c r="L154" i="1" s="1"/>
  <c r="F154" i="1"/>
  <c r="J154" i="1" s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H135" i="1"/>
  <c r="L135" i="1" s="1"/>
  <c r="F135" i="1"/>
  <c r="J135" i="1" s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H123" i="1"/>
  <c r="L123" i="1" s="1"/>
  <c r="F123" i="1"/>
  <c r="J123" i="1" s="1"/>
  <c r="L122" i="1"/>
  <c r="J122" i="1"/>
  <c r="L121" i="1"/>
  <c r="J121" i="1"/>
  <c r="L119" i="1"/>
  <c r="J119" i="1"/>
  <c r="H119" i="1"/>
  <c r="F119" i="1"/>
  <c r="L118" i="1"/>
  <c r="J118" i="1"/>
  <c r="L116" i="1"/>
  <c r="J116" i="1"/>
  <c r="H116" i="1"/>
  <c r="F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2" i="1"/>
  <c r="J92" i="1"/>
  <c r="H92" i="1"/>
  <c r="F92" i="1"/>
  <c r="L91" i="1"/>
  <c r="J91" i="1"/>
  <c r="L90" i="1"/>
  <c r="J90" i="1"/>
  <c r="H88" i="1"/>
  <c r="L88" i="1" s="1"/>
  <c r="F88" i="1"/>
  <c r="J88" i="1" s="1"/>
  <c r="L87" i="1"/>
  <c r="J87" i="1"/>
  <c r="L86" i="1"/>
  <c r="J86" i="1"/>
  <c r="H84" i="1"/>
  <c r="L84" i="1" s="1"/>
  <c r="F84" i="1"/>
  <c r="J84" i="1" s="1"/>
  <c r="L83" i="1"/>
  <c r="J83" i="1"/>
  <c r="H81" i="1"/>
  <c r="L81" i="1" s="1"/>
  <c r="F81" i="1"/>
  <c r="J81" i="1" s="1"/>
  <c r="L80" i="1"/>
  <c r="J80" i="1"/>
  <c r="L79" i="1"/>
  <c r="J79" i="1"/>
  <c r="L77" i="1"/>
  <c r="J77" i="1"/>
  <c r="H77" i="1"/>
  <c r="F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H67" i="1"/>
  <c r="L67" i="1" s="1"/>
  <c r="F67" i="1"/>
  <c r="J67" i="1" s="1"/>
  <c r="L66" i="1"/>
  <c r="J66" i="1"/>
  <c r="L65" i="1"/>
  <c r="J65" i="1"/>
  <c r="L64" i="1"/>
  <c r="J64" i="1"/>
  <c r="L63" i="1"/>
  <c r="J63" i="1"/>
  <c r="L62" i="1"/>
  <c r="J62" i="1"/>
  <c r="H60" i="1"/>
  <c r="L60" i="1" s="1"/>
  <c r="F60" i="1"/>
  <c r="J60" i="1" s="1"/>
  <c r="L59" i="1"/>
  <c r="J59" i="1"/>
  <c r="L58" i="1"/>
  <c r="J58" i="1"/>
  <c r="L57" i="1"/>
  <c r="J57" i="1"/>
  <c r="L56" i="1"/>
  <c r="J56" i="1"/>
  <c r="L55" i="1"/>
  <c r="J55" i="1"/>
  <c r="L53" i="1"/>
  <c r="J53" i="1"/>
  <c r="H53" i="1"/>
  <c r="F53" i="1"/>
  <c r="L52" i="1"/>
  <c r="J52" i="1"/>
  <c r="L51" i="1"/>
  <c r="J51" i="1"/>
  <c r="L50" i="1"/>
  <c r="J50" i="1"/>
  <c r="H48" i="1"/>
  <c r="L48" i="1" s="1"/>
  <c r="F48" i="1"/>
  <c r="J48" i="1" s="1"/>
  <c r="L47" i="1"/>
  <c r="J47" i="1"/>
  <c r="H45" i="1"/>
  <c r="L45" i="1" s="1"/>
  <c r="F45" i="1"/>
  <c r="J45" i="1" s="1"/>
  <c r="L44" i="1"/>
  <c r="J44" i="1"/>
  <c r="L43" i="1"/>
  <c r="J43" i="1"/>
  <c r="L42" i="1"/>
  <c r="J42" i="1"/>
  <c r="L41" i="1"/>
  <c r="J41" i="1"/>
  <c r="H39" i="1"/>
  <c r="L39" i="1" s="1"/>
  <c r="F39" i="1"/>
  <c r="J39" i="1" s="1"/>
  <c r="L38" i="1"/>
  <c r="J38" i="1"/>
  <c r="L37" i="1"/>
  <c r="J37" i="1"/>
  <c r="L36" i="1"/>
  <c r="J36" i="1"/>
  <c r="L35" i="1"/>
  <c r="J35" i="1"/>
  <c r="H33" i="1"/>
  <c r="L33" i="1" s="1"/>
  <c r="F33" i="1"/>
  <c r="J33" i="1" s="1"/>
  <c r="L32" i="1"/>
  <c r="J32" i="1"/>
  <c r="L31" i="1"/>
  <c r="J31" i="1"/>
  <c r="L29" i="1"/>
  <c r="J29" i="1"/>
  <c r="H29" i="1"/>
  <c r="F29" i="1"/>
  <c r="L28" i="1"/>
  <c r="J28" i="1"/>
  <c r="L27" i="1"/>
  <c r="J27" i="1"/>
  <c r="L26" i="1"/>
  <c r="J26" i="1"/>
  <c r="L25" i="1"/>
  <c r="J25" i="1"/>
  <c r="L23" i="1"/>
  <c r="J23" i="1"/>
  <c r="H23" i="1"/>
  <c r="F23" i="1"/>
  <c r="L22" i="1"/>
  <c r="J22" i="1"/>
  <c r="L21" i="1"/>
  <c r="J21" i="1"/>
  <c r="L20" i="1"/>
  <c r="J20" i="1"/>
  <c r="L19" i="1"/>
  <c r="J19" i="1"/>
  <c r="L17" i="1"/>
  <c r="J17" i="1"/>
  <c r="H17" i="1"/>
  <c r="H267" i="1" s="1"/>
  <c r="F17" i="1"/>
  <c r="F267" i="1" s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267" i="1" l="1"/>
  <c r="H268" i="1"/>
  <c r="J267" i="1"/>
  <c r="F268" i="1"/>
  <c r="H275" i="1"/>
  <c r="J198" i="1"/>
  <c r="J201" i="1"/>
  <c r="J242" i="1"/>
  <c r="H276" i="1" l="1"/>
  <c r="L275" i="1"/>
  <c r="J275" i="1"/>
  <c r="F277" i="1"/>
  <c r="J268" i="1"/>
  <c r="L268" i="1"/>
  <c r="L276" i="1" l="1"/>
  <c r="J276" i="1"/>
  <c r="H277" i="1"/>
  <c r="L277" i="1" s="1"/>
  <c r="J277" i="1" l="1"/>
</calcChain>
</file>

<file path=xl/sharedStrings.xml><?xml version="1.0" encoding="utf-8"?>
<sst xmlns="http://schemas.openxmlformats.org/spreadsheetml/2006/main" count="279" uniqueCount="279">
  <si>
    <t>Jul '20 - May 21</t>
  </si>
  <si>
    <t>Budget</t>
  </si>
  <si>
    <t>$ Over Budget</t>
  </si>
  <si>
    <t>% of Budget</t>
  </si>
  <si>
    <t>Ordinary Income/Expense</t>
  </si>
  <si>
    <t>Expense</t>
  </si>
  <si>
    <t>0100 · Board of Selectmen</t>
  </si>
  <si>
    <t>0100.01 · First Selectmen</t>
  </si>
  <si>
    <t>0100.05 · Selectmen Salaries</t>
  </si>
  <si>
    <t>0100.10 · Mileage/Advertising/Payroll etc</t>
  </si>
  <si>
    <t>0100.12 · Payroll Services - Town</t>
  </si>
  <si>
    <t>0100.14 · WPCA</t>
  </si>
  <si>
    <t>0100.20 · Administrative Assistant</t>
  </si>
  <si>
    <t>0100.25 · Conferences, capital improve</t>
  </si>
  <si>
    <t>0100.30 · Postage</t>
  </si>
  <si>
    <t>0100.35 · Copier</t>
  </si>
  <si>
    <t>0100.50 · ARRA Grant Expenses</t>
  </si>
  <si>
    <t>0100.60 · Human Resources Manager</t>
  </si>
  <si>
    <t>Total 0100 · Board of Selectmen</t>
  </si>
  <si>
    <t>0200. · Board of Finance</t>
  </si>
  <si>
    <t>0200.10 · Annual Town Report</t>
  </si>
  <si>
    <t>0200.20 · Advertising/Auditing/Misc.</t>
  </si>
  <si>
    <t>0200.30 · Contingency Fund</t>
  </si>
  <si>
    <t>0200.50 · Inventory Management</t>
  </si>
  <si>
    <t>Total 0200. · Board of Finance</t>
  </si>
  <si>
    <t>0300. · Office of the Assessor</t>
  </si>
  <si>
    <t>0300.10 · Assessor Salary</t>
  </si>
  <si>
    <t>0300.20 · Clerk Salary</t>
  </si>
  <si>
    <t>0300.30 · Supplies/Miscellaneous Costs</t>
  </si>
  <si>
    <t>0300.40 · Computer License &amp; Support</t>
  </si>
  <si>
    <t>Total 0300. · Office of the Assessor</t>
  </si>
  <si>
    <t>0400. · Board of Assessment Appeals</t>
  </si>
  <si>
    <t>0400.10 · Board Clerk</t>
  </si>
  <si>
    <t>0400.20 · Advertising/Miscellaneous Costs</t>
  </si>
  <si>
    <t>Total 0400. · Board of Assessment Appeals</t>
  </si>
  <si>
    <t>0500. · Office of the Tax Collector</t>
  </si>
  <si>
    <t>0500.10 · Tax Collector Salary</t>
  </si>
  <si>
    <t>0500.20 · Clerk Salary</t>
  </si>
  <si>
    <t>0500.30 · Advertising/Tax Services</t>
  </si>
  <si>
    <t>0500.40 · Tax Refund Requests</t>
  </si>
  <si>
    <t>Total 0500. · Office of the Tax Collector</t>
  </si>
  <si>
    <t>0600. · Office of the Treasurer</t>
  </si>
  <si>
    <t>0600.10 · Treasurer Salary</t>
  </si>
  <si>
    <t>0600.20 · Assistant Treasurer Salary</t>
  </si>
  <si>
    <t>0600.30 · Mileage</t>
  </si>
  <si>
    <t>0600.40 · Bookkeeper</t>
  </si>
  <si>
    <t>Total 0600. · Office of the Treasurer</t>
  </si>
  <si>
    <t>0700. · Probate Court</t>
  </si>
  <si>
    <t>0700.10 · Probate Court Fees</t>
  </si>
  <si>
    <t>Total 0700. · Probate Court</t>
  </si>
  <si>
    <t>0800. · Consulting/Legal Fees</t>
  </si>
  <si>
    <t>0800.10 · Consulting Fees</t>
  </si>
  <si>
    <t>0800.20 · Legal Fees</t>
  </si>
  <si>
    <t>0800.30 · Land Use Fees</t>
  </si>
  <si>
    <t>Total 0800. · Consulting/Legal Fees</t>
  </si>
  <si>
    <t>0900. · Office of the Town Clerk</t>
  </si>
  <si>
    <t>0900.10 · Town Clerk Salary</t>
  </si>
  <si>
    <t>0900.20 · Assistant Town Clerk Salary</t>
  </si>
  <si>
    <t>0900.30 · Meetings/Mileage/Miscellaneous</t>
  </si>
  <si>
    <t>0900.40 · Computer Support</t>
  </si>
  <si>
    <t>0900.45 · Historic Preservation Grant</t>
  </si>
  <si>
    <t>Total 0900. · Office of the Town Clerk</t>
  </si>
  <si>
    <t>1000. · Office of Registrars of Voters</t>
  </si>
  <si>
    <t>1000.10 · Registrar Expenses</t>
  </si>
  <si>
    <t>1000.20 · Registrar Wages</t>
  </si>
  <si>
    <t>1000.25 · Deputy Registrar Wages</t>
  </si>
  <si>
    <t>1000.30 · Election Expenses</t>
  </si>
  <si>
    <t>1000.40 · Election Wages</t>
  </si>
  <si>
    <t>Total 1000. · Office of Registrars of Voters</t>
  </si>
  <si>
    <t>1100. · Town Hall</t>
  </si>
  <si>
    <t>1100.10 · Maintenance &amp; supplies</t>
  </si>
  <si>
    <t>1100.20 · Custodian Hourly</t>
  </si>
  <si>
    <t>1100.30 · Telephones</t>
  </si>
  <si>
    <t>1100.40 · Electricity</t>
  </si>
  <si>
    <t>1100.50 · Heat/Propane</t>
  </si>
  <si>
    <t>1100.60 · Land-Use Clerk</t>
  </si>
  <si>
    <t>1100.70 · Land use computer software</t>
  </si>
  <si>
    <t>1100.80 · Website Coordinator</t>
  </si>
  <si>
    <t>Total 1100. · Town Hall</t>
  </si>
  <si>
    <t>1200. · Planning &amp; Zoning Commission</t>
  </si>
  <si>
    <t>1200.10 · Advertising/misc.</t>
  </si>
  <si>
    <t>1200.40 · Town Planner</t>
  </si>
  <si>
    <t>Total 1200. · Planning &amp; Zoning Commission</t>
  </si>
  <si>
    <t>1300. · Zoning Board of Appeals</t>
  </si>
  <si>
    <t>1300.10 · Advertising, tapes, supplies</t>
  </si>
  <si>
    <t>Total 1300. · Zoning Board of Appeals</t>
  </si>
  <si>
    <t>1400. · Inland Wetlands Commission</t>
  </si>
  <si>
    <t>1400.20 · Advertising/miscellaneous costs</t>
  </si>
  <si>
    <t>1400.40 · Town Planner</t>
  </si>
  <si>
    <t>Total 1400. · Inland Wetlands Commission</t>
  </si>
  <si>
    <t>1450.00 · Agriculture and Conservation Co</t>
  </si>
  <si>
    <t>1450.10 · Advertising/Miscellaneous</t>
  </si>
  <si>
    <t>1450.20 · Open Space Fund</t>
  </si>
  <si>
    <t>Total 1450.00 · Agriculture and Conservation Co</t>
  </si>
  <si>
    <t>1600. · Department of Public Works</t>
  </si>
  <si>
    <t>1600.10 · Telephone</t>
  </si>
  <si>
    <t>1600.15 · Electricity</t>
  </si>
  <si>
    <t>1600.20 · Heating Fuel</t>
  </si>
  <si>
    <t>1600.25 · Garage Maintenance</t>
  </si>
  <si>
    <t>1600.30 · Miscellaneous</t>
  </si>
  <si>
    <t>1600.31 · Contractual Benefits</t>
  </si>
  <si>
    <t>1600.35 · Foreman Salary</t>
  </si>
  <si>
    <t>1600.40 · Truck Driver/Laborer 1A</t>
  </si>
  <si>
    <t>1600.45 · Truck Driver/Laborer 2A</t>
  </si>
  <si>
    <t>1600.50 · Retirement/IRA</t>
  </si>
  <si>
    <t>1600.55 · Summer Help</t>
  </si>
  <si>
    <t>1600.60 · Snow &amp; Regular Overtime</t>
  </si>
  <si>
    <t>1600.61 · Snow Removal Temporaries</t>
  </si>
  <si>
    <t>1600.65 · Highway Materials</t>
  </si>
  <si>
    <t>1600.66 · Sand &amp; Salt Material</t>
  </si>
  <si>
    <t>1600.70 · Equipment</t>
  </si>
  <si>
    <t>1600.71 · Repairs</t>
  </si>
  <si>
    <t>1600.75 · Gasoline &amp; Diesel</t>
  </si>
  <si>
    <t>1600.80 · School Bus Fuel</t>
  </si>
  <si>
    <t>1600.90 · Tree Removal</t>
  </si>
  <si>
    <t>1600.91 · Purchase of Cemetary Plots</t>
  </si>
  <si>
    <t>1600.95 · Street Lights &amp; Signals</t>
  </si>
  <si>
    <t>Total 1600. · Department of Public Works</t>
  </si>
  <si>
    <t>1700. · Social Security/Medicare</t>
  </si>
  <si>
    <t>1700.10 · Social Security/Medicare</t>
  </si>
  <si>
    <t>Total 1700. · Social Security/Medicare</t>
  </si>
  <si>
    <t>1800. · Regional Fees</t>
  </si>
  <si>
    <t>1800.10 · Memberships</t>
  </si>
  <si>
    <t>1800.20 · Community Donations</t>
  </si>
  <si>
    <t>Total 1800. · Regional Fees</t>
  </si>
  <si>
    <t>1900. · Insurance</t>
  </si>
  <si>
    <t>1900.10 · Town Workers' Compensation</t>
  </si>
  <si>
    <t>1900.15 · School Workers' Compensation</t>
  </si>
  <si>
    <t>1900.20 · Town Liability &amp; Umbrella</t>
  </si>
  <si>
    <t>1900.21 · School Liability &amp; Umbrella</t>
  </si>
  <si>
    <t>1900.25 · Life Insurance</t>
  </si>
  <si>
    <t>1900.30 · Bonds</t>
  </si>
  <si>
    <t>1900.40 · Foreman</t>
  </si>
  <si>
    <t>1900.50 · Truck Driver/Laborer 1</t>
  </si>
  <si>
    <t>1900.60 · Truck Driver/Laborer 2</t>
  </si>
  <si>
    <t>1900.80 · First Selectman</t>
  </si>
  <si>
    <t>Total 1900. · Insurance</t>
  </si>
  <si>
    <t>2000. · Department of Public Safety</t>
  </si>
  <si>
    <t>2000.10 · Emergency Preparedness</t>
  </si>
  <si>
    <t>2000.11 · Director of Civil Preparedness</t>
  </si>
  <si>
    <t>2000.20 · Firefighter Pensions</t>
  </si>
  <si>
    <t>2000.30 · 911 Service</t>
  </si>
  <si>
    <t>2000.40 · Burning Official Salary</t>
  </si>
  <si>
    <t>2000.45 · Telephones</t>
  </si>
  <si>
    <t>2000.50 · Dues &amp; Supplies</t>
  </si>
  <si>
    <t>2000.55 · Equipment</t>
  </si>
  <si>
    <t>2000.60 · Repairs &amp; Maintenance</t>
  </si>
  <si>
    <t>2000.65 · Insurance Costs</t>
  </si>
  <si>
    <t>2000.70 · Physicals &amp; Vaccinations</t>
  </si>
  <si>
    <t>2000.75 · Accessory Equipment Repair</t>
  </si>
  <si>
    <t>2000.80 · Training &amp; Fire Prevention</t>
  </si>
  <si>
    <t>2000.85 · Medical Supplies &amp; Oxygen</t>
  </si>
  <si>
    <t>2000.90 · Turnout Gear</t>
  </si>
  <si>
    <t>2000.95 · Retention</t>
  </si>
  <si>
    <t>2000.97 · Supplies &amp; Services FD Building</t>
  </si>
  <si>
    <t>Total 2000. · Department of Public Safety</t>
  </si>
  <si>
    <t>2050 · Tyler Drive Property</t>
  </si>
  <si>
    <t>2050.10 · Maintenance</t>
  </si>
  <si>
    <t>2050.20 · Electricity</t>
  </si>
  <si>
    <t>2050.30 · Heating</t>
  </si>
  <si>
    <t>2050.40 · Tower Maintenance</t>
  </si>
  <si>
    <t>2050.50 · Tyler Drive Custodian</t>
  </si>
  <si>
    <t>2050 · Tyler Drive Property - Other</t>
  </si>
  <si>
    <t>Total 2050 · Tyler Drive Property</t>
  </si>
  <si>
    <t>2100. · Office of the Fire Marshal</t>
  </si>
  <si>
    <t>2100.10 · Fire Marshal Salary</t>
  </si>
  <si>
    <t>2100.20 · Deputy Fire Marshal Salary</t>
  </si>
  <si>
    <t>2100.30 · Supplies/Training</t>
  </si>
  <si>
    <t>Total 2100. · Office of the Fire Marshal</t>
  </si>
  <si>
    <t>2200. · Department of Code Enforcement</t>
  </si>
  <si>
    <t>2200.05 · State Percentage of Bldg. Fees</t>
  </si>
  <si>
    <t>2200.10 · Building Official Salary</t>
  </si>
  <si>
    <t>2200.16 · Assistant Building Official</t>
  </si>
  <si>
    <t>2200.25 · Building Office Supplies</t>
  </si>
  <si>
    <t>2200.35 · Building Office Seminars</t>
  </si>
  <si>
    <t>2200.45 · Zoning Enforce. Officer Salary</t>
  </si>
  <si>
    <t>2200.55 · Zoning Office Memberships</t>
  </si>
  <si>
    <t>2200.65 · Wetland Enforce. Officer Salary</t>
  </si>
  <si>
    <t>Total 2200. · Department of Code Enforcement</t>
  </si>
  <si>
    <t>2300. · Waste Disposal/Recycling</t>
  </si>
  <si>
    <t>2300.10 · Waste Disposal/Recycling</t>
  </si>
  <si>
    <t>2300.30 · Monitor Overtime</t>
  </si>
  <si>
    <t>Total 2300. · Waste Disposal/Recycling</t>
  </si>
  <si>
    <t>2400 · Department of Health</t>
  </si>
  <si>
    <t>2400.50 · Health District Costs</t>
  </si>
  <si>
    <t>Total 2400 · Department of Health</t>
  </si>
  <si>
    <t>2500. · Welfare</t>
  </si>
  <si>
    <t>2500.10 · General Assistance</t>
  </si>
  <si>
    <t>2500.20 · Director Salary</t>
  </si>
  <si>
    <t>Total 2500. · Welfare</t>
  </si>
  <si>
    <t>2600. · Commission on Aging</t>
  </si>
  <si>
    <t>2600.10 · Transit System</t>
  </si>
  <si>
    <t>2600.20 · Programs/Trips</t>
  </si>
  <si>
    <t>2600.30 · Municipal Agent Salary</t>
  </si>
  <si>
    <t>2600.40 · Meal Site Manager Salary</t>
  </si>
  <si>
    <t>2600.50 · Program Coordinator Salary</t>
  </si>
  <si>
    <t>2600.65 · Clerk</t>
  </si>
  <si>
    <t>2600.70 · Telephones</t>
  </si>
  <si>
    <t>2600.75 · Supplies &amp; Services Senior Cent</t>
  </si>
  <si>
    <t>Total 2600. · Commission on Aging</t>
  </si>
  <si>
    <t>2700. · Animal Control</t>
  </si>
  <si>
    <t>2700.20 · Dog Pound</t>
  </si>
  <si>
    <t>Total 2700. · Animal Control</t>
  </si>
  <si>
    <t>2800. · Department of Recreation</t>
  </si>
  <si>
    <t>2800.10 · Recreation Commission</t>
  </si>
  <si>
    <t>2800.20 · Miscellaneous/Memorial Day</t>
  </si>
  <si>
    <t>Total 2800. · Department of Recreation</t>
  </si>
  <si>
    <t>2900. · Computer Services/Support</t>
  </si>
  <si>
    <t>2900.10 · Computer Costs</t>
  </si>
  <si>
    <t>2900. · Computer Services/Support - Other</t>
  </si>
  <si>
    <t>Total 2900. · Computer Services/Support</t>
  </si>
  <si>
    <t>2925 · Ashbel Woodward Museum</t>
  </si>
  <si>
    <t>2925.10 · Maintenance</t>
  </si>
  <si>
    <t>2925.15 · Supplies &amp; Operating Costs</t>
  </si>
  <si>
    <t>2925.20 · Electricity</t>
  </si>
  <si>
    <t>2925.25 · Heating Costs</t>
  </si>
  <si>
    <t>2925.30 · Telephone Service</t>
  </si>
  <si>
    <t>2925.40 · Curator @ 15.30/hr.</t>
  </si>
  <si>
    <t>Total 2925 · Ashbel Woodward Museum</t>
  </si>
  <si>
    <t>2950 · Contingency</t>
  </si>
  <si>
    <t>2950.10 · Contingency</t>
  </si>
  <si>
    <t>Total 2950 · Contingency</t>
  </si>
  <si>
    <t>2975 · Janet Carlson Calvert Library</t>
  </si>
  <si>
    <t>2975.10 · Materials + Supplies</t>
  </si>
  <si>
    <t>2975.20 · Librarian</t>
  </si>
  <si>
    <t>2975.25 · Assistants</t>
  </si>
  <si>
    <t>2675.26 · Library Aide</t>
  </si>
  <si>
    <t>2975.27 · Aide #1</t>
  </si>
  <si>
    <t>2975.28 · Aide #2</t>
  </si>
  <si>
    <t>2975.30 · Telephones</t>
  </si>
  <si>
    <t>2975.40 · Computers</t>
  </si>
  <si>
    <t>2975.50 · Supplies &amp; Services Library</t>
  </si>
  <si>
    <t>Total 2975 · Janet Carlson Calvert Library</t>
  </si>
  <si>
    <t>3000. · Financial Obligations</t>
  </si>
  <si>
    <t>3000.51 · School Roof Bond Principal</t>
  </si>
  <si>
    <t>3000.52 · School Roof Bond Interest</t>
  </si>
  <si>
    <t>3000.82 · 2005 Town Hall Bond Principal</t>
  </si>
  <si>
    <t>3000.83 · 2005 Town Hall Bond Interest</t>
  </si>
  <si>
    <t>3000.84 · Municipal Complex Principal</t>
  </si>
  <si>
    <t>3000.85 · Municipal Complex Interest</t>
  </si>
  <si>
    <t>3000.90 · PW Plow Truck Bond Principal</t>
  </si>
  <si>
    <t>3000.91 · PW Plow Truck Bond Interest</t>
  </si>
  <si>
    <t>3000.92 · Water/Sewer Project</t>
  </si>
  <si>
    <t>Total 3000. · Financial Obligations</t>
  </si>
  <si>
    <t>3100. · Capital Improvements</t>
  </si>
  <si>
    <t>3100.10 · Major Road Improvements</t>
  </si>
  <si>
    <t>3100.47 · Computer &amp; Software Upgrades</t>
  </si>
  <si>
    <t>3100.52 · WPCA</t>
  </si>
  <si>
    <t>3100.53 · Improvement to Tyler Drive</t>
  </si>
  <si>
    <t>3100.60 · Replace ET 225</t>
  </si>
  <si>
    <t>3100.76 · Town Hall Parking Lot Repair</t>
  </si>
  <si>
    <t>3100.80 · Town Hall Improvements</t>
  </si>
  <si>
    <t>3100.84 · Painting Woodward Museum/Barn</t>
  </si>
  <si>
    <t>3100.97 · Revaluation</t>
  </si>
  <si>
    <t>3100103 · Heat Pumps for 8 Classrooms</t>
  </si>
  <si>
    <t>3100106 · Science Lab Renovation</t>
  </si>
  <si>
    <t>3100107 · Tennis Court Refinish</t>
  </si>
  <si>
    <t>3100108 · Reseal Pavillion</t>
  </si>
  <si>
    <t>3100110 · Basketball Court Refinish</t>
  </si>
  <si>
    <t>3100111 · FD Holmatro Rescue Tools</t>
  </si>
  <si>
    <t>Total 3100. · Capital Improvements</t>
  </si>
  <si>
    <t>3400 · School Expend (Grant funding)</t>
  </si>
  <si>
    <t>3400.20 · Grant Expenses</t>
  </si>
  <si>
    <t>Total 3400 · School Expend (Grant funding)</t>
  </si>
  <si>
    <t>3500 · School Expend. (town funding)</t>
  </si>
  <si>
    <t>3500.10 · General Maintenance</t>
  </si>
  <si>
    <t>3500.25 · School Gym Maintenance</t>
  </si>
  <si>
    <t>Total 3500 · School Expend. (town funding)</t>
  </si>
  <si>
    <t>Total Expense</t>
  </si>
  <si>
    <t>Net Ordinary Income</t>
  </si>
  <si>
    <t>Other Income/Expense</t>
  </si>
  <si>
    <t>Other Expense</t>
  </si>
  <si>
    <t>92000 · BOARD OF EDUCATION EXPENSES</t>
  </si>
  <si>
    <t>3200.10 · Board of Education Checks</t>
  </si>
  <si>
    <t>3200.20 · Board of Education Payroll</t>
  </si>
  <si>
    <t>Total 92000 · BOARD OF EDUCATION EXPENSES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</si>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</sst>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324B-9F4E-4DD2-BCD9-A78EBABF73C4}">
  <dimension ref="A1:L278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/>
    </sheetView>
  </sheetViews>
  <sheetFormatPr defaultRowHeight="14.4" x14ac:dyDescent="0.3"/>
  <cols>
    <col min="1" max="4" width="3" style="22" customWidth="1"/>
    <col min="5" max="5" width="36.6640625" style="22" customWidth="1"/>
    <col min="6" max="6" width="12.5546875" style="23" bestFit="1" customWidth="1"/>
    <col min="7" max="7" width="2.33203125" style="23" customWidth="1"/>
    <col min="8" max="8" width="10.5546875" style="23" bestFit="1" customWidth="1"/>
    <col min="9" max="9" width="2.33203125" style="23" customWidth="1"/>
    <col min="10" max="10" width="12" style="23" bestFit="1" customWidth="1"/>
    <col min="11" max="11" width="2.33203125" style="23" customWidth="1"/>
    <col min="12" max="12" width="10.33203125" style="23" bestFit="1" customWidth="1"/>
  </cols>
  <sheetData>
    <row r="1" spans="1:12" ht="15" thickBot="1" x14ac:dyDescent="0.35">
      <c r="A1" s="1"/>
      <c r="B1" s="1"/>
      <c r="C1" s="1"/>
      <c r="D1" s="1"/>
      <c r="E1" s="1"/>
      <c r="F1" s="3"/>
      <c r="G1" s="2"/>
      <c r="H1" s="3"/>
      <c r="I1" s="2"/>
      <c r="J1" s="3"/>
      <c r="K1" s="2"/>
      <c r="L1" s="3"/>
    </row>
    <row r="2" spans="1:12" s="21" customFormat="1" ht="15.6" thickTop="1" thickBot="1" x14ac:dyDescent="0.35">
      <c r="A2" s="18"/>
      <c r="B2" s="18"/>
      <c r="C2" s="18"/>
      <c r="D2" s="18"/>
      <c r="E2" s="18"/>
      <c r="F2" s="19" t="s">
        <v>0</v>
      </c>
      <c r="G2" s="20"/>
      <c r="H2" s="19" t="s">
        <v>1</v>
      </c>
      <c r="I2" s="20"/>
      <c r="J2" s="19" t="s">
        <v>2</v>
      </c>
      <c r="K2" s="20"/>
      <c r="L2" s="19" t="s">
        <v>3</v>
      </c>
    </row>
    <row r="3" spans="1:12" ht="15" thickTop="1" x14ac:dyDescent="0.3">
      <c r="A3" s="1"/>
      <c r="B3" s="1" t="s">
        <v>4</v>
      </c>
      <c r="C3" s="1"/>
      <c r="D3" s="1"/>
      <c r="E3" s="1"/>
      <c r="F3" s="4"/>
      <c r="G3" s="5"/>
      <c r="H3" s="4"/>
      <c r="I3" s="5"/>
      <c r="J3" s="4"/>
      <c r="K3" s="5"/>
      <c r="L3" s="6"/>
    </row>
    <row r="4" spans="1:12" x14ac:dyDescent="0.3">
      <c r="A4" s="1"/>
      <c r="B4" s="1"/>
      <c r="C4" s="1" t="s">
        <v>5</v>
      </c>
      <c r="D4" s="1"/>
      <c r="E4" s="1"/>
      <c r="F4" s="4"/>
      <c r="G4" s="5"/>
      <c r="H4" s="4"/>
      <c r="I4" s="5"/>
      <c r="J4" s="4"/>
      <c r="K4" s="5"/>
      <c r="L4" s="6"/>
    </row>
    <row r="5" spans="1:12" x14ac:dyDescent="0.3">
      <c r="A5" s="1"/>
      <c r="B5" s="1"/>
      <c r="C5" s="1"/>
      <c r="D5" s="1" t="s">
        <v>6</v>
      </c>
      <c r="E5" s="1"/>
      <c r="F5" s="4"/>
      <c r="G5" s="5"/>
      <c r="H5" s="4"/>
      <c r="I5" s="5"/>
      <c r="J5" s="4"/>
      <c r="K5" s="5"/>
      <c r="L5" s="6"/>
    </row>
    <row r="6" spans="1:12" x14ac:dyDescent="0.3">
      <c r="A6" s="1"/>
      <c r="B6" s="1"/>
      <c r="C6" s="1"/>
      <c r="D6" s="1"/>
      <c r="E6" s="1" t="s">
        <v>7</v>
      </c>
      <c r="F6" s="4">
        <v>47178.07</v>
      </c>
      <c r="G6" s="5"/>
      <c r="H6" s="4">
        <v>52645</v>
      </c>
      <c r="I6" s="5"/>
      <c r="J6" s="4">
        <f t="shared" ref="J6:J17" si="0">ROUND((F6-H6),5)</f>
        <v>-5466.93</v>
      </c>
      <c r="K6" s="5"/>
      <c r="L6" s="6">
        <f t="shared" ref="L6:L17" si="1">ROUND(IF(H6=0, IF(F6=0, 0, 1), F6/H6),5)</f>
        <v>0.89615</v>
      </c>
    </row>
    <row r="7" spans="1:12" x14ac:dyDescent="0.3">
      <c r="A7" s="1"/>
      <c r="B7" s="1"/>
      <c r="C7" s="1"/>
      <c r="D7" s="1"/>
      <c r="E7" s="1" t="s">
        <v>8</v>
      </c>
      <c r="F7" s="4">
        <v>5657.24</v>
      </c>
      <c r="G7" s="5"/>
      <c r="H7" s="4">
        <v>6313</v>
      </c>
      <c r="I7" s="5"/>
      <c r="J7" s="4">
        <f t="shared" si="0"/>
        <v>-655.76</v>
      </c>
      <c r="K7" s="5"/>
      <c r="L7" s="6">
        <f t="shared" si="1"/>
        <v>0.89612999999999998</v>
      </c>
    </row>
    <row r="8" spans="1:12" x14ac:dyDescent="0.3">
      <c r="A8" s="1"/>
      <c r="B8" s="1"/>
      <c r="C8" s="1"/>
      <c r="D8" s="1"/>
      <c r="E8" s="1" t="s">
        <v>9</v>
      </c>
      <c r="F8" s="4">
        <v>3857.36</v>
      </c>
      <c r="G8" s="5"/>
      <c r="H8" s="4">
        <v>4500</v>
      </c>
      <c r="I8" s="5"/>
      <c r="J8" s="4">
        <f t="shared" si="0"/>
        <v>-642.64</v>
      </c>
      <c r="K8" s="5"/>
      <c r="L8" s="6">
        <f t="shared" si="1"/>
        <v>0.85719000000000001</v>
      </c>
    </row>
    <row r="9" spans="1:12" x14ac:dyDescent="0.3">
      <c r="A9" s="1"/>
      <c r="B9" s="1"/>
      <c r="C9" s="1"/>
      <c r="D9" s="1"/>
      <c r="E9" s="1" t="s">
        <v>10</v>
      </c>
      <c r="F9" s="4">
        <v>2706.16</v>
      </c>
      <c r="G9" s="5"/>
      <c r="H9" s="4">
        <v>2400</v>
      </c>
      <c r="I9" s="5"/>
      <c r="J9" s="4">
        <f t="shared" si="0"/>
        <v>306.16000000000003</v>
      </c>
      <c r="K9" s="5"/>
      <c r="L9" s="6">
        <f t="shared" si="1"/>
        <v>1.12757</v>
      </c>
    </row>
    <row r="10" spans="1:12" x14ac:dyDescent="0.3">
      <c r="A10" s="1"/>
      <c r="B10" s="1"/>
      <c r="C10" s="1"/>
      <c r="D10" s="1"/>
      <c r="E10" s="1" t="s">
        <v>11</v>
      </c>
      <c r="F10" s="4">
        <v>2869.88</v>
      </c>
      <c r="G10" s="5"/>
      <c r="H10" s="4">
        <v>5000</v>
      </c>
      <c r="I10" s="5"/>
      <c r="J10" s="4">
        <f t="shared" si="0"/>
        <v>-2130.12</v>
      </c>
      <c r="K10" s="5"/>
      <c r="L10" s="6">
        <f t="shared" si="1"/>
        <v>0.57398000000000005</v>
      </c>
    </row>
    <row r="11" spans="1:12" x14ac:dyDescent="0.3">
      <c r="A11" s="1"/>
      <c r="B11" s="1"/>
      <c r="C11" s="1"/>
      <c r="D11" s="1"/>
      <c r="E11" s="1" t="s">
        <v>12</v>
      </c>
      <c r="F11" s="4">
        <v>30264.52</v>
      </c>
      <c r="G11" s="5"/>
      <c r="H11" s="4">
        <v>33314</v>
      </c>
      <c r="I11" s="5"/>
      <c r="J11" s="4">
        <f t="shared" si="0"/>
        <v>-3049.48</v>
      </c>
      <c r="K11" s="5"/>
      <c r="L11" s="6">
        <f t="shared" si="1"/>
        <v>0.90846000000000005</v>
      </c>
    </row>
    <row r="12" spans="1:12" x14ac:dyDescent="0.3">
      <c r="A12" s="1"/>
      <c r="B12" s="1"/>
      <c r="C12" s="1"/>
      <c r="D12" s="1"/>
      <c r="E12" s="1" t="s">
        <v>13</v>
      </c>
      <c r="F12" s="4">
        <v>0</v>
      </c>
      <c r="G12" s="5"/>
      <c r="H12" s="4">
        <v>500</v>
      </c>
      <c r="I12" s="5"/>
      <c r="J12" s="4">
        <f t="shared" si="0"/>
        <v>-500</v>
      </c>
      <c r="K12" s="5"/>
      <c r="L12" s="6">
        <f t="shared" si="1"/>
        <v>0</v>
      </c>
    </row>
    <row r="13" spans="1:12" x14ac:dyDescent="0.3">
      <c r="A13" s="1"/>
      <c r="B13" s="1"/>
      <c r="C13" s="1"/>
      <c r="D13" s="1"/>
      <c r="E13" s="1" t="s">
        <v>14</v>
      </c>
      <c r="F13" s="4">
        <v>3608.7</v>
      </c>
      <c r="G13" s="5"/>
      <c r="H13" s="4">
        <v>2500</v>
      </c>
      <c r="I13" s="5"/>
      <c r="J13" s="4">
        <f t="shared" si="0"/>
        <v>1108.7</v>
      </c>
      <c r="K13" s="5"/>
      <c r="L13" s="6">
        <f t="shared" si="1"/>
        <v>1.4434800000000001</v>
      </c>
    </row>
    <row r="14" spans="1:12" x14ac:dyDescent="0.3">
      <c r="A14" s="1"/>
      <c r="B14" s="1"/>
      <c r="C14" s="1"/>
      <c r="D14" s="1"/>
      <c r="E14" s="1" t="s">
        <v>15</v>
      </c>
      <c r="F14" s="4">
        <v>1512.93</v>
      </c>
      <c r="G14" s="5"/>
      <c r="H14" s="4">
        <v>3000</v>
      </c>
      <c r="I14" s="5"/>
      <c r="J14" s="4">
        <f t="shared" si="0"/>
        <v>-1487.07</v>
      </c>
      <c r="K14" s="5"/>
      <c r="L14" s="6">
        <f t="shared" si="1"/>
        <v>0.50431000000000004</v>
      </c>
    </row>
    <row r="15" spans="1:12" x14ac:dyDescent="0.3">
      <c r="A15" s="1"/>
      <c r="B15" s="1"/>
      <c r="C15" s="1"/>
      <c r="D15" s="1"/>
      <c r="E15" s="1" t="s">
        <v>16</v>
      </c>
      <c r="F15" s="4">
        <v>0</v>
      </c>
      <c r="G15" s="5"/>
      <c r="H15" s="4">
        <v>1</v>
      </c>
      <c r="I15" s="5"/>
      <c r="J15" s="4">
        <f t="shared" si="0"/>
        <v>-1</v>
      </c>
      <c r="K15" s="5"/>
      <c r="L15" s="6">
        <f t="shared" si="1"/>
        <v>0</v>
      </c>
    </row>
    <row r="16" spans="1:12" ht="15" thickBot="1" x14ac:dyDescent="0.35">
      <c r="A16" s="1"/>
      <c r="B16" s="1"/>
      <c r="C16" s="1"/>
      <c r="D16" s="1"/>
      <c r="E16" s="1" t="s">
        <v>17</v>
      </c>
      <c r="F16" s="7">
        <v>0</v>
      </c>
      <c r="G16" s="5"/>
      <c r="H16" s="7">
        <v>1</v>
      </c>
      <c r="I16" s="5"/>
      <c r="J16" s="7">
        <f t="shared" si="0"/>
        <v>-1</v>
      </c>
      <c r="K16" s="5"/>
      <c r="L16" s="8">
        <f t="shared" si="1"/>
        <v>0</v>
      </c>
    </row>
    <row r="17" spans="1:12" x14ac:dyDescent="0.3">
      <c r="A17" s="1"/>
      <c r="B17" s="1"/>
      <c r="C17" s="1"/>
      <c r="D17" s="1" t="s">
        <v>18</v>
      </c>
      <c r="E17" s="1"/>
      <c r="F17" s="4">
        <f>ROUND(SUM(F5:F16),5)</f>
        <v>97654.86</v>
      </c>
      <c r="G17" s="5"/>
      <c r="H17" s="4">
        <f>ROUND(SUM(H5:H16),5)</f>
        <v>110174</v>
      </c>
      <c r="I17" s="5"/>
      <c r="J17" s="4">
        <f t="shared" si="0"/>
        <v>-12519.14</v>
      </c>
      <c r="K17" s="5"/>
      <c r="L17" s="6">
        <f t="shared" si="1"/>
        <v>0.88636999999999999</v>
      </c>
    </row>
    <row r="18" spans="1:12" x14ac:dyDescent="0.3">
      <c r="A18" s="1"/>
      <c r="B18" s="1"/>
      <c r="C18" s="1"/>
      <c r="D18" s="1" t="s">
        <v>19</v>
      </c>
      <c r="E18" s="1"/>
      <c r="F18" s="4"/>
      <c r="G18" s="5"/>
      <c r="H18" s="4"/>
      <c r="I18" s="5"/>
      <c r="J18" s="4"/>
      <c r="K18" s="5"/>
      <c r="L18" s="6"/>
    </row>
    <row r="19" spans="1:12" x14ac:dyDescent="0.3">
      <c r="A19" s="1"/>
      <c r="B19" s="1"/>
      <c r="C19" s="1"/>
      <c r="D19" s="1"/>
      <c r="E19" s="1" t="s">
        <v>20</v>
      </c>
      <c r="F19" s="4">
        <v>0</v>
      </c>
      <c r="G19" s="5"/>
      <c r="H19" s="4">
        <v>50</v>
      </c>
      <c r="I19" s="5"/>
      <c r="J19" s="4">
        <f>ROUND((F19-H19),5)</f>
        <v>-50</v>
      </c>
      <c r="K19" s="5"/>
      <c r="L19" s="6">
        <f>ROUND(IF(H19=0, IF(F19=0, 0, 1), F19/H19),5)</f>
        <v>0</v>
      </c>
    </row>
    <row r="20" spans="1:12" x14ac:dyDescent="0.3">
      <c r="A20" s="1"/>
      <c r="B20" s="1"/>
      <c r="C20" s="1"/>
      <c r="D20" s="1"/>
      <c r="E20" s="1" t="s">
        <v>21</v>
      </c>
      <c r="F20" s="4">
        <v>33000</v>
      </c>
      <c r="G20" s="5"/>
      <c r="H20" s="4">
        <v>33000</v>
      </c>
      <c r="I20" s="5"/>
      <c r="J20" s="4">
        <f>ROUND((F20-H20),5)</f>
        <v>0</v>
      </c>
      <c r="K20" s="5"/>
      <c r="L20" s="6">
        <f>ROUND(IF(H20=0, IF(F20=0, 0, 1), F20/H20),5)</f>
        <v>1</v>
      </c>
    </row>
    <row r="21" spans="1:12" x14ac:dyDescent="0.3">
      <c r="A21" s="1"/>
      <c r="B21" s="1"/>
      <c r="C21" s="1"/>
      <c r="D21" s="1"/>
      <c r="E21" s="1" t="s">
        <v>22</v>
      </c>
      <c r="F21" s="4">
        <v>0</v>
      </c>
      <c r="G21" s="5"/>
      <c r="H21" s="4">
        <v>50</v>
      </c>
      <c r="I21" s="5"/>
      <c r="J21" s="4">
        <f>ROUND((F21-H21),5)</f>
        <v>-50</v>
      </c>
      <c r="K21" s="5"/>
      <c r="L21" s="6">
        <f>ROUND(IF(H21=0, IF(F21=0, 0, 1), F21/H21),5)</f>
        <v>0</v>
      </c>
    </row>
    <row r="22" spans="1:12" ht="15" thickBot="1" x14ac:dyDescent="0.35">
      <c r="A22" s="1"/>
      <c r="B22" s="1"/>
      <c r="C22" s="1"/>
      <c r="D22" s="1"/>
      <c r="E22" s="1" t="s">
        <v>23</v>
      </c>
      <c r="F22" s="7">
        <v>0</v>
      </c>
      <c r="G22" s="5"/>
      <c r="H22" s="7">
        <v>50</v>
      </c>
      <c r="I22" s="5"/>
      <c r="J22" s="7">
        <f>ROUND((F22-H22),5)</f>
        <v>-50</v>
      </c>
      <c r="K22" s="5"/>
      <c r="L22" s="8">
        <f>ROUND(IF(H22=0, IF(F22=0, 0, 1), F22/H22),5)</f>
        <v>0</v>
      </c>
    </row>
    <row r="23" spans="1:12" x14ac:dyDescent="0.3">
      <c r="A23" s="1"/>
      <c r="B23" s="1"/>
      <c r="C23" s="1"/>
      <c r="D23" s="1" t="s">
        <v>24</v>
      </c>
      <c r="E23" s="1"/>
      <c r="F23" s="4">
        <f>ROUND(SUM(F18:F22),5)</f>
        <v>33000</v>
      </c>
      <c r="G23" s="5"/>
      <c r="H23" s="4">
        <f>ROUND(SUM(H18:H22),5)</f>
        <v>33150</v>
      </c>
      <c r="I23" s="5"/>
      <c r="J23" s="4">
        <f>ROUND((F23-H23),5)</f>
        <v>-150</v>
      </c>
      <c r="K23" s="5"/>
      <c r="L23" s="6">
        <f>ROUND(IF(H23=0, IF(F23=0, 0, 1), F23/H23),5)</f>
        <v>0.99548000000000003</v>
      </c>
    </row>
    <row r="24" spans="1:12" x14ac:dyDescent="0.3">
      <c r="A24" s="1"/>
      <c r="B24" s="1"/>
      <c r="C24" s="1"/>
      <c r="D24" s="1" t="s">
        <v>25</v>
      </c>
      <c r="E24" s="1"/>
      <c r="F24" s="4"/>
      <c r="G24" s="5"/>
      <c r="H24" s="4"/>
      <c r="I24" s="5"/>
      <c r="J24" s="4"/>
      <c r="K24" s="5"/>
      <c r="L24" s="6"/>
    </row>
    <row r="25" spans="1:12" x14ac:dyDescent="0.3">
      <c r="A25" s="1"/>
      <c r="B25" s="1"/>
      <c r="C25" s="1"/>
      <c r="D25" s="1"/>
      <c r="E25" s="1" t="s">
        <v>26</v>
      </c>
      <c r="F25" s="4">
        <v>32850.21</v>
      </c>
      <c r="G25" s="5"/>
      <c r="H25" s="4">
        <v>36657</v>
      </c>
      <c r="I25" s="5"/>
      <c r="J25" s="4">
        <f>ROUND((F25-H25),5)</f>
        <v>-3806.79</v>
      </c>
      <c r="K25" s="5"/>
      <c r="L25" s="6">
        <f>ROUND(IF(H25=0, IF(F25=0, 0, 1), F25/H25),5)</f>
        <v>0.89615</v>
      </c>
    </row>
    <row r="26" spans="1:12" x14ac:dyDescent="0.3">
      <c r="A26" s="1"/>
      <c r="B26" s="1"/>
      <c r="C26" s="1"/>
      <c r="D26" s="1"/>
      <c r="E26" s="1" t="s">
        <v>27</v>
      </c>
      <c r="F26" s="4">
        <v>0</v>
      </c>
      <c r="G26" s="5"/>
      <c r="H26" s="4">
        <v>100</v>
      </c>
      <c r="I26" s="5"/>
      <c r="J26" s="4">
        <f>ROUND((F26-H26),5)</f>
        <v>-100</v>
      </c>
      <c r="K26" s="5"/>
      <c r="L26" s="6">
        <f>ROUND(IF(H26=0, IF(F26=0, 0, 1), F26/H26),5)</f>
        <v>0</v>
      </c>
    </row>
    <row r="27" spans="1:12" x14ac:dyDescent="0.3">
      <c r="A27" s="1"/>
      <c r="B27" s="1"/>
      <c r="C27" s="1"/>
      <c r="D27" s="1"/>
      <c r="E27" s="1" t="s">
        <v>28</v>
      </c>
      <c r="F27" s="4">
        <v>1317</v>
      </c>
      <c r="G27" s="5"/>
      <c r="H27" s="4">
        <v>1950</v>
      </c>
      <c r="I27" s="5"/>
      <c r="J27" s="4">
        <f>ROUND((F27-H27),5)</f>
        <v>-633</v>
      </c>
      <c r="K27" s="5"/>
      <c r="L27" s="6">
        <f>ROUND(IF(H27=0, IF(F27=0, 0, 1), F27/H27),5)</f>
        <v>0.67537999999999998</v>
      </c>
    </row>
    <row r="28" spans="1:12" ht="15" thickBot="1" x14ac:dyDescent="0.35">
      <c r="A28" s="1"/>
      <c r="B28" s="1"/>
      <c r="C28" s="1"/>
      <c r="D28" s="1"/>
      <c r="E28" s="1" t="s">
        <v>29</v>
      </c>
      <c r="F28" s="7">
        <v>11760</v>
      </c>
      <c r="G28" s="5"/>
      <c r="H28" s="7">
        <v>12680</v>
      </c>
      <c r="I28" s="5"/>
      <c r="J28" s="7">
        <f>ROUND((F28-H28),5)</f>
        <v>-920</v>
      </c>
      <c r="K28" s="5"/>
      <c r="L28" s="8">
        <f>ROUND(IF(H28=0, IF(F28=0, 0, 1), F28/H28),5)</f>
        <v>0.92744000000000004</v>
      </c>
    </row>
    <row r="29" spans="1:12" x14ac:dyDescent="0.3">
      <c r="A29" s="1"/>
      <c r="B29" s="1"/>
      <c r="C29" s="1"/>
      <c r="D29" s="1" t="s">
        <v>30</v>
      </c>
      <c r="E29" s="1"/>
      <c r="F29" s="4">
        <f>ROUND(SUM(F24:F28),5)</f>
        <v>45927.21</v>
      </c>
      <c r="G29" s="5"/>
      <c r="H29" s="4">
        <f>ROUND(SUM(H24:H28),5)</f>
        <v>51387</v>
      </c>
      <c r="I29" s="5"/>
      <c r="J29" s="4">
        <f>ROUND((F29-H29),5)</f>
        <v>-5459.79</v>
      </c>
      <c r="K29" s="5"/>
      <c r="L29" s="6">
        <f>ROUND(IF(H29=0, IF(F29=0, 0, 1), F29/H29),5)</f>
        <v>0.89375000000000004</v>
      </c>
    </row>
    <row r="30" spans="1:12" x14ac:dyDescent="0.3">
      <c r="A30" s="1"/>
      <c r="B30" s="1"/>
      <c r="C30" s="1"/>
      <c r="D30" s="1" t="s">
        <v>31</v>
      </c>
      <c r="E30" s="1"/>
      <c r="F30" s="4"/>
      <c r="G30" s="5"/>
      <c r="H30" s="4"/>
      <c r="I30" s="5"/>
      <c r="J30" s="4"/>
      <c r="K30" s="5"/>
      <c r="L30" s="6"/>
    </row>
    <row r="31" spans="1:12" x14ac:dyDescent="0.3">
      <c r="A31" s="1"/>
      <c r="B31" s="1"/>
      <c r="C31" s="1"/>
      <c r="D31" s="1"/>
      <c r="E31" s="1" t="s">
        <v>32</v>
      </c>
      <c r="F31" s="4">
        <v>191.76</v>
      </c>
      <c r="G31" s="5"/>
      <c r="H31" s="4">
        <v>468</v>
      </c>
      <c r="I31" s="5"/>
      <c r="J31" s="4">
        <f>ROUND((F31-H31),5)</f>
        <v>-276.24</v>
      </c>
      <c r="K31" s="5"/>
      <c r="L31" s="6">
        <f>ROUND(IF(H31=0, IF(F31=0, 0, 1), F31/H31),5)</f>
        <v>0.40973999999999999</v>
      </c>
    </row>
    <row r="32" spans="1:12" ht="15" thickBot="1" x14ac:dyDescent="0.35">
      <c r="A32" s="1"/>
      <c r="B32" s="1"/>
      <c r="C32" s="1"/>
      <c r="D32" s="1"/>
      <c r="E32" s="1" t="s">
        <v>33</v>
      </c>
      <c r="F32" s="7">
        <v>50</v>
      </c>
      <c r="G32" s="5"/>
      <c r="H32" s="7">
        <v>100</v>
      </c>
      <c r="I32" s="5"/>
      <c r="J32" s="7">
        <f>ROUND((F32-H32),5)</f>
        <v>-50</v>
      </c>
      <c r="K32" s="5"/>
      <c r="L32" s="8">
        <f>ROUND(IF(H32=0, IF(F32=0, 0, 1), F32/H32),5)</f>
        <v>0.5</v>
      </c>
    </row>
    <row r="33" spans="1:12" x14ac:dyDescent="0.3">
      <c r="A33" s="1"/>
      <c r="B33" s="1"/>
      <c r="C33" s="1"/>
      <c r="D33" s="1" t="s">
        <v>34</v>
      </c>
      <c r="E33" s="1"/>
      <c r="F33" s="4">
        <f>ROUND(SUM(F30:F32),5)</f>
        <v>241.76</v>
      </c>
      <c r="G33" s="5"/>
      <c r="H33" s="4">
        <f>ROUND(SUM(H30:H32),5)</f>
        <v>568</v>
      </c>
      <c r="I33" s="5"/>
      <c r="J33" s="4">
        <f>ROUND((F33-H33),5)</f>
        <v>-326.24</v>
      </c>
      <c r="K33" s="5"/>
      <c r="L33" s="6">
        <f>ROUND(IF(H33=0, IF(F33=0, 0, 1), F33/H33),5)</f>
        <v>0.42563000000000001</v>
      </c>
    </row>
    <row r="34" spans="1:12" x14ac:dyDescent="0.3">
      <c r="A34" s="1"/>
      <c r="B34" s="1"/>
      <c r="C34" s="1"/>
      <c r="D34" s="1" t="s">
        <v>35</v>
      </c>
      <c r="E34" s="1"/>
      <c r="F34" s="4"/>
      <c r="G34" s="5"/>
      <c r="H34" s="4"/>
      <c r="I34" s="5"/>
      <c r="J34" s="4"/>
      <c r="K34" s="5"/>
      <c r="L34" s="6"/>
    </row>
    <row r="35" spans="1:12" x14ac:dyDescent="0.3">
      <c r="A35" s="1"/>
      <c r="B35" s="1"/>
      <c r="C35" s="1"/>
      <c r="D35" s="1"/>
      <c r="E35" s="1" t="s">
        <v>36</v>
      </c>
      <c r="F35" s="4">
        <v>21887.56</v>
      </c>
      <c r="G35" s="5"/>
      <c r="H35" s="4">
        <v>24424</v>
      </c>
      <c r="I35" s="5"/>
      <c r="J35" s="4">
        <f>ROUND((F35-H35),5)</f>
        <v>-2536.44</v>
      </c>
      <c r="K35" s="5"/>
      <c r="L35" s="6">
        <f>ROUND(IF(H35=0, IF(F35=0, 0, 1), F35/H35),5)</f>
        <v>0.89615</v>
      </c>
    </row>
    <row r="36" spans="1:12" x14ac:dyDescent="0.3">
      <c r="A36" s="1"/>
      <c r="B36" s="1"/>
      <c r="C36" s="1"/>
      <c r="D36" s="1"/>
      <c r="E36" s="1" t="s">
        <v>37</v>
      </c>
      <c r="F36" s="4">
        <v>0</v>
      </c>
      <c r="G36" s="5"/>
      <c r="H36" s="4">
        <v>720</v>
      </c>
      <c r="I36" s="5"/>
      <c r="J36" s="4">
        <f>ROUND((F36-H36),5)</f>
        <v>-720</v>
      </c>
      <c r="K36" s="5"/>
      <c r="L36" s="6">
        <f>ROUND(IF(H36=0, IF(F36=0, 0, 1), F36/H36),5)</f>
        <v>0</v>
      </c>
    </row>
    <row r="37" spans="1:12" x14ac:dyDescent="0.3">
      <c r="A37" s="1"/>
      <c r="B37" s="1"/>
      <c r="C37" s="1"/>
      <c r="D37" s="1"/>
      <c r="E37" s="1" t="s">
        <v>38</v>
      </c>
      <c r="F37" s="4">
        <v>7807.95</v>
      </c>
      <c r="G37" s="5"/>
      <c r="H37" s="4">
        <v>10000</v>
      </c>
      <c r="I37" s="5"/>
      <c r="J37" s="4">
        <f>ROUND((F37-H37),5)</f>
        <v>-2192.0500000000002</v>
      </c>
      <c r="K37" s="5"/>
      <c r="L37" s="6">
        <f>ROUND(IF(H37=0, IF(F37=0, 0, 1), F37/H37),5)</f>
        <v>0.78080000000000005</v>
      </c>
    </row>
    <row r="38" spans="1:12" ht="15" thickBot="1" x14ac:dyDescent="0.35">
      <c r="A38" s="1"/>
      <c r="B38" s="1"/>
      <c r="C38" s="1"/>
      <c r="D38" s="1"/>
      <c r="E38" s="1" t="s">
        <v>39</v>
      </c>
      <c r="F38" s="7">
        <v>3765.25</v>
      </c>
      <c r="G38" s="5"/>
      <c r="H38" s="7">
        <v>500</v>
      </c>
      <c r="I38" s="5"/>
      <c r="J38" s="7">
        <f>ROUND((F38-H38),5)</f>
        <v>3265.25</v>
      </c>
      <c r="K38" s="5"/>
      <c r="L38" s="8">
        <f>ROUND(IF(H38=0, IF(F38=0, 0, 1), F38/H38),5)</f>
        <v>7.5305</v>
      </c>
    </row>
    <row r="39" spans="1:12" x14ac:dyDescent="0.3">
      <c r="A39" s="1"/>
      <c r="B39" s="1"/>
      <c r="C39" s="1"/>
      <c r="D39" s="1" t="s">
        <v>40</v>
      </c>
      <c r="E39" s="1"/>
      <c r="F39" s="4">
        <f>ROUND(SUM(F34:F38),5)</f>
        <v>33460.76</v>
      </c>
      <c r="G39" s="5"/>
      <c r="H39" s="4">
        <f>ROUND(SUM(H34:H38),5)</f>
        <v>35644</v>
      </c>
      <c r="I39" s="5"/>
      <c r="J39" s="4">
        <f>ROUND((F39-H39),5)</f>
        <v>-2183.2399999999998</v>
      </c>
      <c r="K39" s="5"/>
      <c r="L39" s="6">
        <f>ROUND(IF(H39=0, IF(F39=0, 0, 1), F39/H39),5)</f>
        <v>0.93874999999999997</v>
      </c>
    </row>
    <row r="40" spans="1:12" x14ac:dyDescent="0.3">
      <c r="A40" s="1"/>
      <c r="B40" s="1"/>
      <c r="C40" s="1"/>
      <c r="D40" s="1" t="s">
        <v>41</v>
      </c>
      <c r="E40" s="1"/>
      <c r="F40" s="4"/>
      <c r="G40" s="5"/>
      <c r="H40" s="4"/>
      <c r="I40" s="5"/>
      <c r="J40" s="4"/>
      <c r="K40" s="5"/>
      <c r="L40" s="6"/>
    </row>
    <row r="41" spans="1:12" x14ac:dyDescent="0.3">
      <c r="A41" s="1"/>
      <c r="B41" s="1"/>
      <c r="C41" s="1"/>
      <c r="D41" s="1"/>
      <c r="E41" s="1" t="s">
        <v>42</v>
      </c>
      <c r="F41" s="4">
        <v>8805.5400000000009</v>
      </c>
      <c r="G41" s="5"/>
      <c r="H41" s="4">
        <v>9826</v>
      </c>
      <c r="I41" s="5"/>
      <c r="J41" s="4">
        <f>ROUND((F41-H41),5)</f>
        <v>-1020.46</v>
      </c>
      <c r="K41" s="5"/>
      <c r="L41" s="6">
        <f>ROUND(IF(H41=0, IF(F41=0, 0, 1), F41/H41),5)</f>
        <v>0.89615</v>
      </c>
    </row>
    <row r="42" spans="1:12" x14ac:dyDescent="0.3">
      <c r="A42" s="1"/>
      <c r="B42" s="1"/>
      <c r="C42" s="1"/>
      <c r="D42" s="1"/>
      <c r="E42" s="1" t="s">
        <v>43</v>
      </c>
      <c r="F42" s="4">
        <v>0</v>
      </c>
      <c r="G42" s="5"/>
      <c r="H42" s="4">
        <v>348</v>
      </c>
      <c r="I42" s="5"/>
      <c r="J42" s="4">
        <f>ROUND((F42-H42),5)</f>
        <v>-348</v>
      </c>
      <c r="K42" s="5"/>
      <c r="L42" s="6">
        <f>ROUND(IF(H42=0, IF(F42=0, 0, 1), F42/H42),5)</f>
        <v>0</v>
      </c>
    </row>
    <row r="43" spans="1:12" x14ac:dyDescent="0.3">
      <c r="A43" s="1"/>
      <c r="B43" s="1"/>
      <c r="C43" s="1"/>
      <c r="D43" s="1"/>
      <c r="E43" s="1" t="s">
        <v>44</v>
      </c>
      <c r="F43" s="4">
        <v>341.52</v>
      </c>
      <c r="G43" s="5"/>
      <c r="H43" s="4">
        <v>500</v>
      </c>
      <c r="I43" s="5"/>
      <c r="J43" s="4">
        <f>ROUND((F43-H43),5)</f>
        <v>-158.47999999999999</v>
      </c>
      <c r="K43" s="5"/>
      <c r="L43" s="6">
        <f>ROUND(IF(H43=0, IF(F43=0, 0, 1), F43/H43),5)</f>
        <v>0.68303999999999998</v>
      </c>
    </row>
    <row r="44" spans="1:12" ht="15" thickBot="1" x14ac:dyDescent="0.35">
      <c r="A44" s="1"/>
      <c r="B44" s="1"/>
      <c r="C44" s="1"/>
      <c r="D44" s="1"/>
      <c r="E44" s="1" t="s">
        <v>45</v>
      </c>
      <c r="F44" s="7">
        <v>17910.36</v>
      </c>
      <c r="G44" s="5"/>
      <c r="H44" s="7">
        <v>19998</v>
      </c>
      <c r="I44" s="5"/>
      <c r="J44" s="7">
        <f>ROUND((F44-H44),5)</f>
        <v>-2087.64</v>
      </c>
      <c r="K44" s="5"/>
      <c r="L44" s="8">
        <f>ROUND(IF(H44=0, IF(F44=0, 0, 1), F44/H44),5)</f>
        <v>0.89561000000000002</v>
      </c>
    </row>
    <row r="45" spans="1:12" x14ac:dyDescent="0.3">
      <c r="A45" s="1"/>
      <c r="B45" s="1"/>
      <c r="C45" s="1"/>
      <c r="D45" s="1" t="s">
        <v>46</v>
      </c>
      <c r="E45" s="1"/>
      <c r="F45" s="4">
        <f>ROUND(SUM(F40:F44),5)</f>
        <v>27057.42</v>
      </c>
      <c r="G45" s="5"/>
      <c r="H45" s="4">
        <f>ROUND(SUM(H40:H44),5)</f>
        <v>30672</v>
      </c>
      <c r="I45" s="5"/>
      <c r="J45" s="4">
        <f>ROUND((F45-H45),5)</f>
        <v>-3614.58</v>
      </c>
      <c r="K45" s="5"/>
      <c r="L45" s="6">
        <f>ROUND(IF(H45=0, IF(F45=0, 0, 1), F45/H45),5)</f>
        <v>0.88214999999999999</v>
      </c>
    </row>
    <row r="46" spans="1:12" x14ac:dyDescent="0.3">
      <c r="A46" s="1"/>
      <c r="B46" s="1"/>
      <c r="C46" s="1"/>
      <c r="D46" s="1" t="s">
        <v>47</v>
      </c>
      <c r="E46" s="1"/>
      <c r="F46" s="4"/>
      <c r="G46" s="5"/>
      <c r="H46" s="4"/>
      <c r="I46" s="5"/>
      <c r="J46" s="4"/>
      <c r="K46" s="5"/>
      <c r="L46" s="6"/>
    </row>
    <row r="47" spans="1:12" ht="15" thickBot="1" x14ac:dyDescent="0.35">
      <c r="A47" s="1"/>
      <c r="B47" s="1"/>
      <c r="C47" s="1"/>
      <c r="D47" s="1"/>
      <c r="E47" s="1" t="s">
        <v>48</v>
      </c>
      <c r="F47" s="7">
        <v>1285.94</v>
      </c>
      <c r="G47" s="5"/>
      <c r="H47" s="7">
        <v>1370</v>
      </c>
      <c r="I47" s="5"/>
      <c r="J47" s="7">
        <f>ROUND((F47-H47),5)</f>
        <v>-84.06</v>
      </c>
      <c r="K47" s="5"/>
      <c r="L47" s="8">
        <f>ROUND(IF(H47=0, IF(F47=0, 0, 1), F47/H47),5)</f>
        <v>0.93864000000000003</v>
      </c>
    </row>
    <row r="48" spans="1:12" x14ac:dyDescent="0.3">
      <c r="A48" s="1"/>
      <c r="B48" s="1"/>
      <c r="C48" s="1"/>
      <c r="D48" s="1" t="s">
        <v>49</v>
      </c>
      <c r="E48" s="1"/>
      <c r="F48" s="4">
        <f>ROUND(SUM(F46:F47),5)</f>
        <v>1285.94</v>
      </c>
      <c r="G48" s="5"/>
      <c r="H48" s="4">
        <f>ROUND(SUM(H46:H47),5)</f>
        <v>1370</v>
      </c>
      <c r="I48" s="5"/>
      <c r="J48" s="4">
        <f>ROUND((F48-H48),5)</f>
        <v>-84.06</v>
      </c>
      <c r="K48" s="5"/>
      <c r="L48" s="6">
        <f>ROUND(IF(H48=0, IF(F48=0, 0, 1), F48/H48),5)</f>
        <v>0.93864000000000003</v>
      </c>
    </row>
    <row r="49" spans="1:12" x14ac:dyDescent="0.3">
      <c r="A49" s="1"/>
      <c r="B49" s="1"/>
      <c r="C49" s="1"/>
      <c r="D49" s="1" t="s">
        <v>50</v>
      </c>
      <c r="E49" s="1"/>
      <c r="F49" s="4"/>
      <c r="G49" s="5"/>
      <c r="H49" s="4"/>
      <c r="I49" s="5"/>
      <c r="J49" s="4"/>
      <c r="K49" s="5"/>
      <c r="L49" s="6"/>
    </row>
    <row r="50" spans="1:12" x14ac:dyDescent="0.3">
      <c r="A50" s="1"/>
      <c r="B50" s="1"/>
      <c r="C50" s="1"/>
      <c r="D50" s="1"/>
      <c r="E50" s="1" t="s">
        <v>51</v>
      </c>
      <c r="F50" s="4">
        <v>4312.25</v>
      </c>
      <c r="G50" s="5"/>
      <c r="H50" s="4">
        <v>10000</v>
      </c>
      <c r="I50" s="5"/>
      <c r="J50" s="4">
        <f>ROUND((F50-H50),5)</f>
        <v>-5687.75</v>
      </c>
      <c r="K50" s="5"/>
      <c r="L50" s="6">
        <f>ROUND(IF(H50=0, IF(F50=0, 0, 1), F50/H50),5)</f>
        <v>0.43123</v>
      </c>
    </row>
    <row r="51" spans="1:12" x14ac:dyDescent="0.3">
      <c r="A51" s="1"/>
      <c r="B51" s="1"/>
      <c r="C51" s="1"/>
      <c r="D51" s="1"/>
      <c r="E51" s="1" t="s">
        <v>52</v>
      </c>
      <c r="F51" s="4">
        <v>6318.46</v>
      </c>
      <c r="G51" s="5"/>
      <c r="H51" s="4">
        <v>13000</v>
      </c>
      <c r="I51" s="5"/>
      <c r="J51" s="4">
        <f>ROUND((F51-H51),5)</f>
        <v>-6681.54</v>
      </c>
      <c r="K51" s="5"/>
      <c r="L51" s="6">
        <f>ROUND(IF(H51=0, IF(F51=0, 0, 1), F51/H51),5)</f>
        <v>0.48604000000000003</v>
      </c>
    </row>
    <row r="52" spans="1:12" ht="15" thickBot="1" x14ac:dyDescent="0.35">
      <c r="A52" s="1"/>
      <c r="B52" s="1"/>
      <c r="C52" s="1"/>
      <c r="D52" s="1"/>
      <c r="E52" s="1" t="s">
        <v>53</v>
      </c>
      <c r="F52" s="7">
        <v>698</v>
      </c>
      <c r="G52" s="5"/>
      <c r="H52" s="7">
        <v>10000</v>
      </c>
      <c r="I52" s="5"/>
      <c r="J52" s="7">
        <f>ROUND((F52-H52),5)</f>
        <v>-9302</v>
      </c>
      <c r="K52" s="5"/>
      <c r="L52" s="8">
        <f>ROUND(IF(H52=0, IF(F52=0, 0, 1), F52/H52),5)</f>
        <v>6.9800000000000001E-2</v>
      </c>
    </row>
    <row r="53" spans="1:12" x14ac:dyDescent="0.3">
      <c r="A53" s="1"/>
      <c r="B53" s="1"/>
      <c r="C53" s="1"/>
      <c r="D53" s="1" t="s">
        <v>54</v>
      </c>
      <c r="E53" s="1"/>
      <c r="F53" s="4">
        <f>ROUND(SUM(F49:F52),5)</f>
        <v>11328.71</v>
      </c>
      <c r="G53" s="5"/>
      <c r="H53" s="4">
        <f>ROUND(SUM(H49:H52),5)</f>
        <v>33000</v>
      </c>
      <c r="I53" s="5"/>
      <c r="J53" s="4">
        <f>ROUND((F53-H53),5)</f>
        <v>-21671.29</v>
      </c>
      <c r="K53" s="5"/>
      <c r="L53" s="6">
        <f>ROUND(IF(H53=0, IF(F53=0, 0, 1), F53/H53),5)</f>
        <v>0.34328999999999998</v>
      </c>
    </row>
    <row r="54" spans="1:12" x14ac:dyDescent="0.3">
      <c r="A54" s="1"/>
      <c r="B54" s="1"/>
      <c r="C54" s="1"/>
      <c r="D54" s="1" t="s">
        <v>55</v>
      </c>
      <c r="E54" s="1"/>
      <c r="F54" s="4"/>
      <c r="G54" s="5"/>
      <c r="H54" s="4"/>
      <c r="I54" s="5"/>
      <c r="J54" s="4"/>
      <c r="K54" s="5"/>
      <c r="L54" s="6"/>
    </row>
    <row r="55" spans="1:12" x14ac:dyDescent="0.3">
      <c r="A55" s="1"/>
      <c r="B55" s="1"/>
      <c r="C55" s="1"/>
      <c r="D55" s="1"/>
      <c r="E55" s="1" t="s">
        <v>56</v>
      </c>
      <c r="F55" s="4">
        <v>32109.26</v>
      </c>
      <c r="G55" s="5"/>
      <c r="H55" s="4">
        <v>35830</v>
      </c>
      <c r="I55" s="5"/>
      <c r="J55" s="4">
        <f t="shared" ref="J55:J60" si="2">ROUND((F55-H55),5)</f>
        <v>-3720.74</v>
      </c>
      <c r="K55" s="5"/>
      <c r="L55" s="6">
        <f t="shared" ref="L55:L60" si="3">ROUND(IF(H55=0, IF(F55=0, 0, 1), F55/H55),5)</f>
        <v>0.89615999999999996</v>
      </c>
    </row>
    <row r="56" spans="1:12" x14ac:dyDescent="0.3">
      <c r="A56" s="1"/>
      <c r="B56" s="1"/>
      <c r="C56" s="1"/>
      <c r="D56" s="1"/>
      <c r="E56" s="1" t="s">
        <v>57</v>
      </c>
      <c r="F56" s="4">
        <v>187.99</v>
      </c>
      <c r="G56" s="5"/>
      <c r="H56" s="4">
        <v>2710</v>
      </c>
      <c r="I56" s="5"/>
      <c r="J56" s="4">
        <f t="shared" si="2"/>
        <v>-2522.0100000000002</v>
      </c>
      <c r="K56" s="5"/>
      <c r="L56" s="6">
        <f t="shared" si="3"/>
        <v>6.9370000000000001E-2</v>
      </c>
    </row>
    <row r="57" spans="1:12" x14ac:dyDescent="0.3">
      <c r="A57" s="1"/>
      <c r="B57" s="1"/>
      <c r="C57" s="1"/>
      <c r="D57" s="1"/>
      <c r="E57" s="1" t="s">
        <v>58</v>
      </c>
      <c r="F57" s="4">
        <v>1449.99</v>
      </c>
      <c r="G57" s="5"/>
      <c r="H57" s="4">
        <v>3200</v>
      </c>
      <c r="I57" s="5"/>
      <c r="J57" s="4">
        <f t="shared" si="2"/>
        <v>-1750.01</v>
      </c>
      <c r="K57" s="5"/>
      <c r="L57" s="6">
        <f t="shared" si="3"/>
        <v>0.45312000000000002</v>
      </c>
    </row>
    <row r="58" spans="1:12" x14ac:dyDescent="0.3">
      <c r="A58" s="1"/>
      <c r="B58" s="1"/>
      <c r="C58" s="1"/>
      <c r="D58" s="1"/>
      <c r="E58" s="1" t="s">
        <v>59</v>
      </c>
      <c r="F58" s="4">
        <v>5496.6</v>
      </c>
      <c r="G58" s="5"/>
      <c r="H58" s="4">
        <v>8119</v>
      </c>
      <c r="I58" s="5"/>
      <c r="J58" s="4">
        <f t="shared" si="2"/>
        <v>-2622.4</v>
      </c>
      <c r="K58" s="5"/>
      <c r="L58" s="6">
        <f t="shared" si="3"/>
        <v>0.67700000000000005</v>
      </c>
    </row>
    <row r="59" spans="1:12" ht="15" thickBot="1" x14ac:dyDescent="0.35">
      <c r="A59" s="1"/>
      <c r="B59" s="1"/>
      <c r="C59" s="1"/>
      <c r="D59" s="1"/>
      <c r="E59" s="1" t="s">
        <v>60</v>
      </c>
      <c r="F59" s="7">
        <v>0</v>
      </c>
      <c r="G59" s="5"/>
      <c r="H59" s="7">
        <v>4500</v>
      </c>
      <c r="I59" s="5"/>
      <c r="J59" s="7">
        <f t="shared" si="2"/>
        <v>-4500</v>
      </c>
      <c r="K59" s="5"/>
      <c r="L59" s="8">
        <f t="shared" si="3"/>
        <v>0</v>
      </c>
    </row>
    <row r="60" spans="1:12" x14ac:dyDescent="0.3">
      <c r="A60" s="1"/>
      <c r="B60" s="1"/>
      <c r="C60" s="1"/>
      <c r="D60" s="1" t="s">
        <v>61</v>
      </c>
      <c r="E60" s="1"/>
      <c r="F60" s="4">
        <f>ROUND(SUM(F54:F59),5)</f>
        <v>39243.839999999997</v>
      </c>
      <c r="G60" s="5"/>
      <c r="H60" s="4">
        <f>ROUND(SUM(H54:H59),5)</f>
        <v>54359</v>
      </c>
      <c r="I60" s="5"/>
      <c r="J60" s="4">
        <f t="shared" si="2"/>
        <v>-15115.16</v>
      </c>
      <c r="K60" s="5"/>
      <c r="L60" s="6">
        <f t="shared" si="3"/>
        <v>0.72194000000000003</v>
      </c>
    </row>
    <row r="61" spans="1:12" x14ac:dyDescent="0.3">
      <c r="A61" s="1"/>
      <c r="B61" s="1"/>
      <c r="C61" s="1"/>
      <c r="D61" s="1" t="s">
        <v>62</v>
      </c>
      <c r="E61" s="1"/>
      <c r="F61" s="4"/>
      <c r="G61" s="5"/>
      <c r="H61" s="4"/>
      <c r="I61" s="5"/>
      <c r="J61" s="4"/>
      <c r="K61" s="5"/>
      <c r="L61" s="6"/>
    </row>
    <row r="62" spans="1:12" x14ac:dyDescent="0.3">
      <c r="A62" s="1"/>
      <c r="B62" s="1"/>
      <c r="C62" s="1"/>
      <c r="D62" s="1"/>
      <c r="E62" s="1" t="s">
        <v>63</v>
      </c>
      <c r="F62" s="4">
        <v>4158.1400000000003</v>
      </c>
      <c r="G62" s="5"/>
      <c r="H62" s="4">
        <v>3070</v>
      </c>
      <c r="I62" s="5"/>
      <c r="J62" s="4">
        <f t="shared" ref="J62:J67" si="4">ROUND((F62-H62),5)</f>
        <v>1088.1400000000001</v>
      </c>
      <c r="K62" s="5"/>
      <c r="L62" s="6">
        <f t="shared" ref="L62:L67" si="5">ROUND(IF(H62=0, IF(F62=0, 0, 1), F62/H62),5)</f>
        <v>1.3544400000000001</v>
      </c>
    </row>
    <row r="63" spans="1:12" x14ac:dyDescent="0.3">
      <c r="A63" s="1"/>
      <c r="B63" s="1"/>
      <c r="C63" s="1"/>
      <c r="D63" s="1"/>
      <c r="E63" s="1" t="s">
        <v>64</v>
      </c>
      <c r="F63" s="4">
        <v>12414.08</v>
      </c>
      <c r="G63" s="5"/>
      <c r="H63" s="4">
        <v>14620</v>
      </c>
      <c r="I63" s="5"/>
      <c r="J63" s="4">
        <f t="shared" si="4"/>
        <v>-2205.92</v>
      </c>
      <c r="K63" s="5"/>
      <c r="L63" s="6">
        <f t="shared" si="5"/>
        <v>0.84911999999999999</v>
      </c>
    </row>
    <row r="64" spans="1:12" x14ac:dyDescent="0.3">
      <c r="A64" s="1"/>
      <c r="B64" s="1"/>
      <c r="C64" s="1"/>
      <c r="D64" s="1"/>
      <c r="E64" s="1" t="s">
        <v>65</v>
      </c>
      <c r="F64" s="4">
        <v>0</v>
      </c>
      <c r="G64" s="5"/>
      <c r="H64" s="4">
        <v>556</v>
      </c>
      <c r="I64" s="5"/>
      <c r="J64" s="4">
        <f t="shared" si="4"/>
        <v>-556</v>
      </c>
      <c r="K64" s="5"/>
      <c r="L64" s="6">
        <f t="shared" si="5"/>
        <v>0</v>
      </c>
    </row>
    <row r="65" spans="1:12" x14ac:dyDescent="0.3">
      <c r="A65" s="1"/>
      <c r="B65" s="1"/>
      <c r="C65" s="1"/>
      <c r="D65" s="1"/>
      <c r="E65" s="1" t="s">
        <v>66</v>
      </c>
      <c r="F65" s="4">
        <v>4634.68</v>
      </c>
      <c r="G65" s="5"/>
      <c r="H65" s="4">
        <v>8579</v>
      </c>
      <c r="I65" s="5"/>
      <c r="J65" s="4">
        <f t="shared" si="4"/>
        <v>-3944.32</v>
      </c>
      <c r="K65" s="5"/>
      <c r="L65" s="6">
        <f t="shared" si="5"/>
        <v>0.54024000000000005</v>
      </c>
    </row>
    <row r="66" spans="1:12" ht="15" thickBot="1" x14ac:dyDescent="0.35">
      <c r="A66" s="1"/>
      <c r="B66" s="1"/>
      <c r="C66" s="1"/>
      <c r="D66" s="1"/>
      <c r="E66" s="1" t="s">
        <v>67</v>
      </c>
      <c r="F66" s="7">
        <v>3065.37</v>
      </c>
      <c r="G66" s="5"/>
      <c r="H66" s="7">
        <v>3647</v>
      </c>
      <c r="I66" s="5"/>
      <c r="J66" s="7">
        <f t="shared" si="4"/>
        <v>-581.63</v>
      </c>
      <c r="K66" s="5"/>
      <c r="L66" s="8">
        <f t="shared" si="5"/>
        <v>0.84052000000000004</v>
      </c>
    </row>
    <row r="67" spans="1:12" x14ac:dyDescent="0.3">
      <c r="A67" s="1"/>
      <c r="B67" s="1"/>
      <c r="C67" s="1"/>
      <c r="D67" s="1" t="s">
        <v>68</v>
      </c>
      <c r="E67" s="1"/>
      <c r="F67" s="4">
        <f>ROUND(SUM(F61:F66),5)</f>
        <v>24272.27</v>
      </c>
      <c r="G67" s="5"/>
      <c r="H67" s="4">
        <f>ROUND(SUM(H61:H66),5)</f>
        <v>30472</v>
      </c>
      <c r="I67" s="5"/>
      <c r="J67" s="4">
        <f t="shared" si="4"/>
        <v>-6199.73</v>
      </c>
      <c r="K67" s="5"/>
      <c r="L67" s="6">
        <f t="shared" si="5"/>
        <v>0.79654000000000003</v>
      </c>
    </row>
    <row r="68" spans="1:12" x14ac:dyDescent="0.3">
      <c r="A68" s="1"/>
      <c r="B68" s="1"/>
      <c r="C68" s="1"/>
      <c r="D68" s="1" t="s">
        <v>69</v>
      </c>
      <c r="E68" s="1"/>
      <c r="F68" s="4"/>
      <c r="G68" s="5"/>
      <c r="H68" s="4"/>
      <c r="I68" s="5"/>
      <c r="J68" s="4"/>
      <c r="K68" s="5"/>
      <c r="L68" s="6"/>
    </row>
    <row r="69" spans="1:12" x14ac:dyDescent="0.3">
      <c r="A69" s="1"/>
      <c r="B69" s="1"/>
      <c r="C69" s="1"/>
      <c r="D69" s="1"/>
      <c r="E69" s="1" t="s">
        <v>70</v>
      </c>
      <c r="F69" s="4">
        <v>24462.89</v>
      </c>
      <c r="G69" s="5"/>
      <c r="H69" s="4">
        <v>25000</v>
      </c>
      <c r="I69" s="5"/>
      <c r="J69" s="4">
        <f t="shared" ref="J69:J77" si="6">ROUND((F69-H69),5)</f>
        <v>-537.11</v>
      </c>
      <c r="K69" s="5"/>
      <c r="L69" s="6">
        <f t="shared" ref="L69:L77" si="7">ROUND(IF(H69=0, IF(F69=0, 0, 1), F69/H69),5)</f>
        <v>0.97851999999999995</v>
      </c>
    </row>
    <row r="70" spans="1:12" x14ac:dyDescent="0.3">
      <c r="A70" s="1"/>
      <c r="B70" s="1"/>
      <c r="C70" s="1"/>
      <c r="D70" s="1"/>
      <c r="E70" s="1" t="s">
        <v>71</v>
      </c>
      <c r="F70" s="4">
        <v>8668.2900000000009</v>
      </c>
      <c r="G70" s="5"/>
      <c r="H70" s="4">
        <v>13789</v>
      </c>
      <c r="I70" s="5"/>
      <c r="J70" s="4">
        <f t="shared" si="6"/>
        <v>-5120.71</v>
      </c>
      <c r="K70" s="5"/>
      <c r="L70" s="6">
        <f t="shared" si="7"/>
        <v>0.62863999999999998</v>
      </c>
    </row>
    <row r="71" spans="1:12" x14ac:dyDescent="0.3">
      <c r="A71" s="1"/>
      <c r="B71" s="1"/>
      <c r="C71" s="1"/>
      <c r="D71" s="1"/>
      <c r="E71" s="1" t="s">
        <v>72</v>
      </c>
      <c r="F71" s="4">
        <v>8264.23</v>
      </c>
      <c r="G71" s="5"/>
      <c r="H71" s="4">
        <v>5500</v>
      </c>
      <c r="I71" s="5"/>
      <c r="J71" s="4">
        <f t="shared" si="6"/>
        <v>2764.23</v>
      </c>
      <c r="K71" s="5"/>
      <c r="L71" s="6">
        <f t="shared" si="7"/>
        <v>1.5025900000000001</v>
      </c>
    </row>
    <row r="72" spans="1:12" x14ac:dyDescent="0.3">
      <c r="A72" s="1"/>
      <c r="B72" s="1"/>
      <c r="C72" s="1"/>
      <c r="D72" s="1"/>
      <c r="E72" s="1" t="s">
        <v>73</v>
      </c>
      <c r="F72" s="4">
        <v>11282.94</v>
      </c>
      <c r="G72" s="5"/>
      <c r="H72" s="4">
        <v>10000</v>
      </c>
      <c r="I72" s="5"/>
      <c r="J72" s="4">
        <f t="shared" si="6"/>
        <v>1282.94</v>
      </c>
      <c r="K72" s="5"/>
      <c r="L72" s="6">
        <f t="shared" si="7"/>
        <v>1.12829</v>
      </c>
    </row>
    <row r="73" spans="1:12" x14ac:dyDescent="0.3">
      <c r="A73" s="1"/>
      <c r="B73" s="1"/>
      <c r="C73" s="1"/>
      <c r="D73" s="1"/>
      <c r="E73" s="1" t="s">
        <v>74</v>
      </c>
      <c r="F73" s="4">
        <v>4680.6000000000004</v>
      </c>
      <c r="G73" s="5"/>
      <c r="H73" s="4">
        <v>6000</v>
      </c>
      <c r="I73" s="5"/>
      <c r="J73" s="4">
        <f t="shared" si="6"/>
        <v>-1319.4</v>
      </c>
      <c r="K73" s="5"/>
      <c r="L73" s="6">
        <f t="shared" si="7"/>
        <v>0.78010000000000002</v>
      </c>
    </row>
    <row r="74" spans="1:12" x14ac:dyDescent="0.3">
      <c r="A74" s="1"/>
      <c r="B74" s="1"/>
      <c r="C74" s="1"/>
      <c r="D74" s="1"/>
      <c r="E74" s="1" t="s">
        <v>75</v>
      </c>
      <c r="F74" s="4">
        <v>32840.44</v>
      </c>
      <c r="G74" s="5"/>
      <c r="H74" s="4">
        <v>36646</v>
      </c>
      <c r="I74" s="5"/>
      <c r="J74" s="4">
        <f t="shared" si="6"/>
        <v>-3805.56</v>
      </c>
      <c r="K74" s="5"/>
      <c r="L74" s="6">
        <f t="shared" si="7"/>
        <v>0.89615</v>
      </c>
    </row>
    <row r="75" spans="1:12" x14ac:dyDescent="0.3">
      <c r="A75" s="1"/>
      <c r="B75" s="1"/>
      <c r="C75" s="1"/>
      <c r="D75" s="1"/>
      <c r="E75" s="1" t="s">
        <v>76</v>
      </c>
      <c r="F75" s="4">
        <v>0</v>
      </c>
      <c r="G75" s="5"/>
      <c r="H75" s="4">
        <v>1500</v>
      </c>
      <c r="I75" s="5"/>
      <c r="J75" s="4">
        <f t="shared" si="6"/>
        <v>-1500</v>
      </c>
      <c r="K75" s="5"/>
      <c r="L75" s="6">
        <f t="shared" si="7"/>
        <v>0</v>
      </c>
    </row>
    <row r="76" spans="1:12" ht="15" thickBot="1" x14ac:dyDescent="0.35">
      <c r="A76" s="1"/>
      <c r="B76" s="1"/>
      <c r="C76" s="1"/>
      <c r="D76" s="1"/>
      <c r="E76" s="1" t="s">
        <v>77</v>
      </c>
      <c r="F76" s="7">
        <v>1639.36</v>
      </c>
      <c r="G76" s="5"/>
      <c r="H76" s="7">
        <v>1500</v>
      </c>
      <c r="I76" s="5"/>
      <c r="J76" s="7">
        <f t="shared" si="6"/>
        <v>139.36000000000001</v>
      </c>
      <c r="K76" s="5"/>
      <c r="L76" s="8">
        <f t="shared" si="7"/>
        <v>1.09291</v>
      </c>
    </row>
    <row r="77" spans="1:12" x14ac:dyDescent="0.3">
      <c r="A77" s="1"/>
      <c r="B77" s="1"/>
      <c r="C77" s="1"/>
      <c r="D77" s="1" t="s">
        <v>78</v>
      </c>
      <c r="E77" s="1"/>
      <c r="F77" s="4">
        <f>ROUND(SUM(F68:F76),5)</f>
        <v>91838.75</v>
      </c>
      <c r="G77" s="5"/>
      <c r="H77" s="4">
        <f>ROUND(SUM(H68:H76),5)</f>
        <v>99935</v>
      </c>
      <c r="I77" s="5"/>
      <c r="J77" s="4">
        <f t="shared" si="6"/>
        <v>-8096.25</v>
      </c>
      <c r="K77" s="5"/>
      <c r="L77" s="6">
        <f t="shared" si="7"/>
        <v>0.91898000000000002</v>
      </c>
    </row>
    <row r="78" spans="1:12" x14ac:dyDescent="0.3">
      <c r="A78" s="1"/>
      <c r="B78" s="1"/>
      <c r="C78" s="1"/>
      <c r="D78" s="1" t="s">
        <v>79</v>
      </c>
      <c r="E78" s="1"/>
      <c r="F78" s="4"/>
      <c r="G78" s="5"/>
      <c r="H78" s="4"/>
      <c r="I78" s="5"/>
      <c r="J78" s="4"/>
      <c r="K78" s="5"/>
      <c r="L78" s="6"/>
    </row>
    <row r="79" spans="1:12" x14ac:dyDescent="0.3">
      <c r="A79" s="1"/>
      <c r="B79" s="1"/>
      <c r="C79" s="1"/>
      <c r="D79" s="1"/>
      <c r="E79" s="1" t="s">
        <v>80</v>
      </c>
      <c r="F79" s="4">
        <v>516.79999999999995</v>
      </c>
      <c r="G79" s="5"/>
      <c r="H79" s="4">
        <v>2000</v>
      </c>
      <c r="I79" s="5"/>
      <c r="J79" s="4">
        <f>ROUND((F79-H79),5)</f>
        <v>-1483.2</v>
      </c>
      <c r="K79" s="5"/>
      <c r="L79" s="6">
        <f>ROUND(IF(H79=0, IF(F79=0, 0, 1), F79/H79),5)</f>
        <v>0.25840000000000002</v>
      </c>
    </row>
    <row r="80" spans="1:12" ht="15" thickBot="1" x14ac:dyDescent="0.35">
      <c r="A80" s="1"/>
      <c r="B80" s="1"/>
      <c r="C80" s="1"/>
      <c r="D80" s="1"/>
      <c r="E80" s="1" t="s">
        <v>81</v>
      </c>
      <c r="F80" s="7">
        <v>15236.82</v>
      </c>
      <c r="G80" s="5"/>
      <c r="H80" s="7">
        <v>14000</v>
      </c>
      <c r="I80" s="5"/>
      <c r="J80" s="7">
        <f>ROUND((F80-H80),5)</f>
        <v>1236.82</v>
      </c>
      <c r="K80" s="5"/>
      <c r="L80" s="8">
        <f>ROUND(IF(H80=0, IF(F80=0, 0, 1), F80/H80),5)</f>
        <v>1.0883400000000001</v>
      </c>
    </row>
    <row r="81" spans="1:12" x14ac:dyDescent="0.3">
      <c r="A81" s="1"/>
      <c r="B81" s="1"/>
      <c r="C81" s="1"/>
      <c r="D81" s="1" t="s">
        <v>82</v>
      </c>
      <c r="E81" s="1"/>
      <c r="F81" s="4">
        <f>ROUND(SUM(F78:F80),5)</f>
        <v>15753.62</v>
      </c>
      <c r="G81" s="5"/>
      <c r="H81" s="4">
        <f>ROUND(SUM(H78:H80),5)</f>
        <v>16000</v>
      </c>
      <c r="I81" s="5"/>
      <c r="J81" s="4">
        <f>ROUND((F81-H81),5)</f>
        <v>-246.38</v>
      </c>
      <c r="K81" s="5"/>
      <c r="L81" s="6">
        <f>ROUND(IF(H81=0, IF(F81=0, 0, 1), F81/H81),5)</f>
        <v>0.98460000000000003</v>
      </c>
    </row>
    <row r="82" spans="1:12" x14ac:dyDescent="0.3">
      <c r="A82" s="1"/>
      <c r="B82" s="1"/>
      <c r="C82" s="1"/>
      <c r="D82" s="1" t="s">
        <v>83</v>
      </c>
      <c r="E82" s="1"/>
      <c r="F82" s="4"/>
      <c r="G82" s="5"/>
      <c r="H82" s="4"/>
      <c r="I82" s="5"/>
      <c r="J82" s="4"/>
      <c r="K82" s="5"/>
      <c r="L82" s="6"/>
    </row>
    <row r="83" spans="1:12" ht="15" thickBot="1" x14ac:dyDescent="0.35">
      <c r="A83" s="1"/>
      <c r="B83" s="1"/>
      <c r="C83" s="1"/>
      <c r="D83" s="1"/>
      <c r="E83" s="1" t="s">
        <v>84</v>
      </c>
      <c r="F83" s="7">
        <v>158.36000000000001</v>
      </c>
      <c r="G83" s="5"/>
      <c r="H83" s="7">
        <v>900</v>
      </c>
      <c r="I83" s="5"/>
      <c r="J83" s="7">
        <f>ROUND((F83-H83),5)</f>
        <v>-741.64</v>
      </c>
      <c r="K83" s="5"/>
      <c r="L83" s="8">
        <f>ROUND(IF(H83=0, IF(F83=0, 0, 1), F83/H83),5)</f>
        <v>0.17596000000000001</v>
      </c>
    </row>
    <row r="84" spans="1:12" x14ac:dyDescent="0.3">
      <c r="A84" s="1"/>
      <c r="B84" s="1"/>
      <c r="C84" s="1"/>
      <c r="D84" s="1" t="s">
        <v>85</v>
      </c>
      <c r="E84" s="1"/>
      <c r="F84" s="4">
        <f>ROUND(SUM(F82:F83),5)</f>
        <v>158.36000000000001</v>
      </c>
      <c r="G84" s="5"/>
      <c r="H84" s="4">
        <f>ROUND(SUM(H82:H83),5)</f>
        <v>900</v>
      </c>
      <c r="I84" s="5"/>
      <c r="J84" s="4">
        <f>ROUND((F84-H84),5)</f>
        <v>-741.64</v>
      </c>
      <c r="K84" s="5"/>
      <c r="L84" s="6">
        <f>ROUND(IF(H84=0, IF(F84=0, 0, 1), F84/H84),5)</f>
        <v>0.17596000000000001</v>
      </c>
    </row>
    <row r="85" spans="1:12" x14ac:dyDescent="0.3">
      <c r="A85" s="1"/>
      <c r="B85" s="1"/>
      <c r="C85" s="1"/>
      <c r="D85" s="1" t="s">
        <v>86</v>
      </c>
      <c r="E85" s="1"/>
      <c r="F85" s="4"/>
      <c r="G85" s="5"/>
      <c r="H85" s="4"/>
      <c r="I85" s="5"/>
      <c r="J85" s="4"/>
      <c r="K85" s="5"/>
      <c r="L85" s="6"/>
    </row>
    <row r="86" spans="1:12" x14ac:dyDescent="0.3">
      <c r="A86" s="1"/>
      <c r="B86" s="1"/>
      <c r="C86" s="1"/>
      <c r="D86" s="1"/>
      <c r="E86" s="1" t="s">
        <v>87</v>
      </c>
      <c r="F86" s="4">
        <v>0</v>
      </c>
      <c r="G86" s="5"/>
      <c r="H86" s="4">
        <v>750</v>
      </c>
      <c r="I86" s="5"/>
      <c r="J86" s="4">
        <f>ROUND((F86-H86),5)</f>
        <v>-750</v>
      </c>
      <c r="K86" s="5"/>
      <c r="L86" s="6">
        <f>ROUND(IF(H86=0, IF(F86=0, 0, 1), F86/H86),5)</f>
        <v>0</v>
      </c>
    </row>
    <row r="87" spans="1:12" ht="15" thickBot="1" x14ac:dyDescent="0.35">
      <c r="A87" s="1"/>
      <c r="B87" s="1"/>
      <c r="C87" s="1"/>
      <c r="D87" s="1"/>
      <c r="E87" s="1" t="s">
        <v>88</v>
      </c>
      <c r="F87" s="7">
        <v>2999.97</v>
      </c>
      <c r="G87" s="5"/>
      <c r="H87" s="7">
        <v>5000</v>
      </c>
      <c r="I87" s="5"/>
      <c r="J87" s="7">
        <f>ROUND((F87-H87),5)</f>
        <v>-2000.03</v>
      </c>
      <c r="K87" s="5"/>
      <c r="L87" s="8">
        <f>ROUND(IF(H87=0, IF(F87=0, 0, 1), F87/H87),5)</f>
        <v>0.59999000000000002</v>
      </c>
    </row>
    <row r="88" spans="1:12" x14ac:dyDescent="0.3">
      <c r="A88" s="1"/>
      <c r="B88" s="1"/>
      <c r="C88" s="1"/>
      <c r="D88" s="1" t="s">
        <v>89</v>
      </c>
      <c r="E88" s="1"/>
      <c r="F88" s="4">
        <f>ROUND(SUM(F85:F87),5)</f>
        <v>2999.97</v>
      </c>
      <c r="G88" s="5"/>
      <c r="H88" s="4">
        <f>ROUND(SUM(H85:H87),5)</f>
        <v>5750</v>
      </c>
      <c r="I88" s="5"/>
      <c r="J88" s="4">
        <f>ROUND((F88-H88),5)</f>
        <v>-2750.03</v>
      </c>
      <c r="K88" s="5"/>
      <c r="L88" s="6">
        <f>ROUND(IF(H88=0, IF(F88=0, 0, 1), F88/H88),5)</f>
        <v>0.52173000000000003</v>
      </c>
    </row>
    <row r="89" spans="1:12" x14ac:dyDescent="0.3">
      <c r="A89" s="1"/>
      <c r="B89" s="1"/>
      <c r="C89" s="1"/>
      <c r="D89" s="1" t="s">
        <v>90</v>
      </c>
      <c r="E89" s="1"/>
      <c r="F89" s="4"/>
      <c r="G89" s="5"/>
      <c r="H89" s="4"/>
      <c r="I89" s="5"/>
      <c r="J89" s="4"/>
      <c r="K89" s="5"/>
      <c r="L89" s="6"/>
    </row>
    <row r="90" spans="1:12" x14ac:dyDescent="0.3">
      <c r="A90" s="1"/>
      <c r="B90" s="1"/>
      <c r="C90" s="1"/>
      <c r="D90" s="1"/>
      <c r="E90" s="1" t="s">
        <v>91</v>
      </c>
      <c r="F90" s="4">
        <v>0</v>
      </c>
      <c r="G90" s="5"/>
      <c r="H90" s="4">
        <v>150</v>
      </c>
      <c r="I90" s="5"/>
      <c r="J90" s="4">
        <f>ROUND((F90-H90),5)</f>
        <v>-150</v>
      </c>
      <c r="K90" s="5"/>
      <c r="L90" s="6">
        <f>ROUND(IF(H90=0, IF(F90=0, 0, 1), F90/H90),5)</f>
        <v>0</v>
      </c>
    </row>
    <row r="91" spans="1:12" ht="15" thickBot="1" x14ac:dyDescent="0.35">
      <c r="A91" s="1"/>
      <c r="B91" s="1"/>
      <c r="C91" s="1"/>
      <c r="D91" s="1"/>
      <c r="E91" s="1" t="s">
        <v>92</v>
      </c>
      <c r="F91" s="7">
        <v>0</v>
      </c>
      <c r="G91" s="5"/>
      <c r="H91" s="7">
        <v>250</v>
      </c>
      <c r="I91" s="5"/>
      <c r="J91" s="7">
        <f>ROUND((F91-H91),5)</f>
        <v>-250</v>
      </c>
      <c r="K91" s="5"/>
      <c r="L91" s="8">
        <f>ROUND(IF(H91=0, IF(F91=0, 0, 1), F91/H91),5)</f>
        <v>0</v>
      </c>
    </row>
    <row r="92" spans="1:12" x14ac:dyDescent="0.3">
      <c r="A92" s="1"/>
      <c r="B92" s="1"/>
      <c r="C92" s="1"/>
      <c r="D92" s="1" t="s">
        <v>93</v>
      </c>
      <c r="E92" s="1"/>
      <c r="F92" s="4">
        <f>ROUND(SUM(F89:F91),5)</f>
        <v>0</v>
      </c>
      <c r="G92" s="5"/>
      <c r="H92" s="4">
        <f>ROUND(SUM(H89:H91),5)</f>
        <v>400</v>
      </c>
      <c r="I92" s="5"/>
      <c r="J92" s="4">
        <f>ROUND((F92-H92),5)</f>
        <v>-400</v>
      </c>
      <c r="K92" s="5"/>
      <c r="L92" s="6">
        <f>ROUND(IF(H92=0, IF(F92=0, 0, 1), F92/H92),5)</f>
        <v>0</v>
      </c>
    </row>
    <row r="93" spans="1:12" x14ac:dyDescent="0.3">
      <c r="A93" s="1"/>
      <c r="B93" s="1"/>
      <c r="C93" s="1"/>
      <c r="D93" s="1" t="s">
        <v>94</v>
      </c>
      <c r="E93" s="1"/>
      <c r="F93" s="4"/>
      <c r="G93" s="5"/>
      <c r="H93" s="4"/>
      <c r="I93" s="5"/>
      <c r="J93" s="4"/>
      <c r="K93" s="5"/>
      <c r="L93" s="6"/>
    </row>
    <row r="94" spans="1:12" x14ac:dyDescent="0.3">
      <c r="A94" s="1"/>
      <c r="B94" s="1"/>
      <c r="C94" s="1"/>
      <c r="D94" s="1"/>
      <c r="E94" s="1" t="s">
        <v>95</v>
      </c>
      <c r="F94" s="4">
        <v>2278.6799999999998</v>
      </c>
      <c r="G94" s="5"/>
      <c r="H94" s="4">
        <v>1100</v>
      </c>
      <c r="I94" s="5"/>
      <c r="J94" s="4">
        <f t="shared" ref="J94:J116" si="8">ROUND((F94-H94),5)</f>
        <v>1178.68</v>
      </c>
      <c r="K94" s="5"/>
      <c r="L94" s="6">
        <f t="shared" ref="L94:L116" si="9">ROUND(IF(H94=0, IF(F94=0, 0, 1), F94/H94),5)</f>
        <v>2.0715300000000001</v>
      </c>
    </row>
    <row r="95" spans="1:12" x14ac:dyDescent="0.3">
      <c r="A95" s="1"/>
      <c r="B95" s="1"/>
      <c r="C95" s="1"/>
      <c r="D95" s="1"/>
      <c r="E95" s="1" t="s">
        <v>96</v>
      </c>
      <c r="F95" s="4">
        <v>1661.4</v>
      </c>
      <c r="G95" s="5"/>
      <c r="H95" s="4">
        <v>2200</v>
      </c>
      <c r="I95" s="5"/>
      <c r="J95" s="4">
        <f t="shared" si="8"/>
        <v>-538.6</v>
      </c>
      <c r="K95" s="5"/>
      <c r="L95" s="6">
        <f t="shared" si="9"/>
        <v>0.75517999999999996</v>
      </c>
    </row>
    <row r="96" spans="1:12" x14ac:dyDescent="0.3">
      <c r="A96" s="1"/>
      <c r="B96" s="1"/>
      <c r="C96" s="1"/>
      <c r="D96" s="1"/>
      <c r="E96" s="1" t="s">
        <v>97</v>
      </c>
      <c r="F96" s="4">
        <v>1911.39</v>
      </c>
      <c r="G96" s="5"/>
      <c r="H96" s="4">
        <v>5000</v>
      </c>
      <c r="I96" s="5"/>
      <c r="J96" s="4">
        <f t="shared" si="8"/>
        <v>-3088.61</v>
      </c>
      <c r="K96" s="5"/>
      <c r="L96" s="6">
        <f t="shared" si="9"/>
        <v>0.38228000000000001</v>
      </c>
    </row>
    <row r="97" spans="1:12" x14ac:dyDescent="0.3">
      <c r="A97" s="1"/>
      <c r="B97" s="1"/>
      <c r="C97" s="1"/>
      <c r="D97" s="1"/>
      <c r="E97" s="1" t="s">
        <v>98</v>
      </c>
      <c r="F97" s="4">
        <v>5124.5</v>
      </c>
      <c r="G97" s="5"/>
      <c r="H97" s="4">
        <v>13000</v>
      </c>
      <c r="I97" s="5"/>
      <c r="J97" s="4">
        <f t="shared" si="8"/>
        <v>-7875.5</v>
      </c>
      <c r="K97" s="5"/>
      <c r="L97" s="6">
        <f t="shared" si="9"/>
        <v>0.39418999999999998</v>
      </c>
    </row>
    <row r="98" spans="1:12" x14ac:dyDescent="0.3">
      <c r="A98" s="1"/>
      <c r="B98" s="1"/>
      <c r="C98" s="1"/>
      <c r="D98" s="1"/>
      <c r="E98" s="1" t="s">
        <v>99</v>
      </c>
      <c r="F98" s="4">
        <v>2062.39</v>
      </c>
      <c r="G98" s="5"/>
      <c r="H98" s="4">
        <v>2000</v>
      </c>
      <c r="I98" s="5"/>
      <c r="J98" s="4">
        <f t="shared" si="8"/>
        <v>62.39</v>
      </c>
      <c r="K98" s="5"/>
      <c r="L98" s="6">
        <f t="shared" si="9"/>
        <v>1.0311999999999999</v>
      </c>
    </row>
    <row r="99" spans="1:12" x14ac:dyDescent="0.3">
      <c r="A99" s="1"/>
      <c r="B99" s="1"/>
      <c r="C99" s="1"/>
      <c r="D99" s="1"/>
      <c r="E99" s="1" t="s">
        <v>100</v>
      </c>
      <c r="F99" s="4">
        <v>6536</v>
      </c>
      <c r="G99" s="5"/>
      <c r="H99" s="4">
        <v>7735</v>
      </c>
      <c r="I99" s="5"/>
      <c r="J99" s="4">
        <f t="shared" si="8"/>
        <v>-1199</v>
      </c>
      <c r="K99" s="5"/>
      <c r="L99" s="6">
        <f t="shared" si="9"/>
        <v>0.84499000000000002</v>
      </c>
    </row>
    <row r="100" spans="1:12" x14ac:dyDescent="0.3">
      <c r="A100" s="1"/>
      <c r="B100" s="1"/>
      <c r="C100" s="1"/>
      <c r="D100" s="1"/>
      <c r="E100" s="1" t="s">
        <v>101</v>
      </c>
      <c r="F100" s="4">
        <v>52061.52</v>
      </c>
      <c r="G100" s="5"/>
      <c r="H100" s="4">
        <v>58065</v>
      </c>
      <c r="I100" s="5"/>
      <c r="J100" s="4">
        <f t="shared" si="8"/>
        <v>-6003.48</v>
      </c>
      <c r="K100" s="5"/>
      <c r="L100" s="6">
        <f t="shared" si="9"/>
        <v>0.89661000000000002</v>
      </c>
    </row>
    <row r="101" spans="1:12" x14ac:dyDescent="0.3">
      <c r="A101" s="1"/>
      <c r="B101" s="1"/>
      <c r="C101" s="1"/>
      <c r="D101" s="1"/>
      <c r="E101" s="1" t="s">
        <v>102</v>
      </c>
      <c r="F101" s="4">
        <v>46138.89</v>
      </c>
      <c r="G101" s="5"/>
      <c r="H101" s="4">
        <v>49571</v>
      </c>
      <c r="I101" s="5"/>
      <c r="J101" s="4">
        <f t="shared" si="8"/>
        <v>-3432.11</v>
      </c>
      <c r="K101" s="5"/>
      <c r="L101" s="6">
        <f t="shared" si="9"/>
        <v>0.93076000000000003</v>
      </c>
    </row>
    <row r="102" spans="1:12" x14ac:dyDescent="0.3">
      <c r="A102" s="1"/>
      <c r="B102" s="1"/>
      <c r="C102" s="1"/>
      <c r="D102" s="1"/>
      <c r="E102" s="1" t="s">
        <v>103</v>
      </c>
      <c r="F102" s="4">
        <v>45009.919999999998</v>
      </c>
      <c r="G102" s="5"/>
      <c r="H102" s="4">
        <v>49571</v>
      </c>
      <c r="I102" s="5"/>
      <c r="J102" s="4">
        <f t="shared" si="8"/>
        <v>-4561.08</v>
      </c>
      <c r="K102" s="5"/>
      <c r="L102" s="6">
        <f t="shared" si="9"/>
        <v>0.90798999999999996</v>
      </c>
    </row>
    <row r="103" spans="1:12" x14ac:dyDescent="0.3">
      <c r="A103" s="1"/>
      <c r="B103" s="1"/>
      <c r="C103" s="1"/>
      <c r="D103" s="1"/>
      <c r="E103" s="1" t="s">
        <v>104</v>
      </c>
      <c r="F103" s="4">
        <v>6860.81</v>
      </c>
      <c r="G103" s="5"/>
      <c r="H103" s="4">
        <v>7800</v>
      </c>
      <c r="I103" s="5"/>
      <c r="J103" s="4">
        <f t="shared" si="8"/>
        <v>-939.19</v>
      </c>
      <c r="K103" s="5"/>
      <c r="L103" s="6">
        <f t="shared" si="9"/>
        <v>0.87958999999999998</v>
      </c>
    </row>
    <row r="104" spans="1:12" x14ac:dyDescent="0.3">
      <c r="A104" s="1"/>
      <c r="B104" s="1"/>
      <c r="C104" s="1"/>
      <c r="D104" s="1"/>
      <c r="E104" s="1" t="s">
        <v>105</v>
      </c>
      <c r="F104" s="4">
        <v>0</v>
      </c>
      <c r="G104" s="5"/>
      <c r="H104" s="4">
        <v>25</v>
      </c>
      <c r="I104" s="5"/>
      <c r="J104" s="4">
        <f t="shared" si="8"/>
        <v>-25</v>
      </c>
      <c r="K104" s="5"/>
      <c r="L104" s="6">
        <f t="shared" si="9"/>
        <v>0</v>
      </c>
    </row>
    <row r="105" spans="1:12" x14ac:dyDescent="0.3">
      <c r="A105" s="1"/>
      <c r="B105" s="1"/>
      <c r="C105" s="1"/>
      <c r="D105" s="1"/>
      <c r="E105" s="1" t="s">
        <v>106</v>
      </c>
      <c r="F105" s="4">
        <v>14884.88</v>
      </c>
      <c r="G105" s="5"/>
      <c r="H105" s="4">
        <v>15000</v>
      </c>
      <c r="I105" s="5"/>
      <c r="J105" s="4">
        <f t="shared" si="8"/>
        <v>-115.12</v>
      </c>
      <c r="K105" s="5"/>
      <c r="L105" s="6">
        <f t="shared" si="9"/>
        <v>0.99233000000000005</v>
      </c>
    </row>
    <row r="106" spans="1:12" x14ac:dyDescent="0.3">
      <c r="A106" s="1"/>
      <c r="B106" s="1"/>
      <c r="C106" s="1"/>
      <c r="D106" s="1"/>
      <c r="E106" s="1" t="s">
        <v>107</v>
      </c>
      <c r="F106" s="4">
        <v>2180</v>
      </c>
      <c r="G106" s="5"/>
      <c r="H106" s="4">
        <v>3000</v>
      </c>
      <c r="I106" s="5"/>
      <c r="J106" s="4">
        <f t="shared" si="8"/>
        <v>-820</v>
      </c>
      <c r="K106" s="5"/>
      <c r="L106" s="6">
        <f t="shared" si="9"/>
        <v>0.72667000000000004</v>
      </c>
    </row>
    <row r="107" spans="1:12" x14ac:dyDescent="0.3">
      <c r="A107" s="1"/>
      <c r="B107" s="1"/>
      <c r="C107" s="1"/>
      <c r="D107" s="1"/>
      <c r="E107" s="1" t="s">
        <v>108</v>
      </c>
      <c r="F107" s="4">
        <v>13178.11</v>
      </c>
      <c r="G107" s="5"/>
      <c r="H107" s="4">
        <v>180000</v>
      </c>
      <c r="I107" s="5"/>
      <c r="J107" s="4">
        <f t="shared" si="8"/>
        <v>-166821.89000000001</v>
      </c>
      <c r="K107" s="5"/>
      <c r="L107" s="6">
        <f t="shared" si="9"/>
        <v>7.3209999999999997E-2</v>
      </c>
    </row>
    <row r="108" spans="1:12" x14ac:dyDescent="0.3">
      <c r="A108" s="1"/>
      <c r="B108" s="1"/>
      <c r="C108" s="1"/>
      <c r="D108" s="1"/>
      <c r="E108" s="1" t="s">
        <v>109</v>
      </c>
      <c r="F108" s="4">
        <v>14261.15</v>
      </c>
      <c r="G108" s="5"/>
      <c r="H108" s="4">
        <v>30000</v>
      </c>
      <c r="I108" s="5"/>
      <c r="J108" s="4">
        <f t="shared" si="8"/>
        <v>-15738.85</v>
      </c>
      <c r="K108" s="5"/>
      <c r="L108" s="6">
        <f t="shared" si="9"/>
        <v>0.47537000000000001</v>
      </c>
    </row>
    <row r="109" spans="1:12" x14ac:dyDescent="0.3">
      <c r="A109" s="1"/>
      <c r="B109" s="1"/>
      <c r="C109" s="1"/>
      <c r="D109" s="1"/>
      <c r="E109" s="1" t="s">
        <v>110</v>
      </c>
      <c r="F109" s="4">
        <v>12433.84</v>
      </c>
      <c r="G109" s="5"/>
      <c r="H109" s="4">
        <v>12000</v>
      </c>
      <c r="I109" s="5"/>
      <c r="J109" s="4">
        <f t="shared" si="8"/>
        <v>433.84</v>
      </c>
      <c r="K109" s="5"/>
      <c r="L109" s="6">
        <f t="shared" si="9"/>
        <v>1.0361499999999999</v>
      </c>
    </row>
    <row r="110" spans="1:12" x14ac:dyDescent="0.3">
      <c r="A110" s="1"/>
      <c r="B110" s="1"/>
      <c r="C110" s="1"/>
      <c r="D110" s="1"/>
      <c r="E110" s="1" t="s">
        <v>111</v>
      </c>
      <c r="F110" s="4">
        <v>18561.009999999998</v>
      </c>
      <c r="G110" s="5"/>
      <c r="H110" s="4">
        <v>55000</v>
      </c>
      <c r="I110" s="5"/>
      <c r="J110" s="4">
        <f t="shared" si="8"/>
        <v>-36438.99</v>
      </c>
      <c r="K110" s="5"/>
      <c r="L110" s="6">
        <f t="shared" si="9"/>
        <v>0.33746999999999999</v>
      </c>
    </row>
    <row r="111" spans="1:12" x14ac:dyDescent="0.3">
      <c r="A111" s="1"/>
      <c r="B111" s="1"/>
      <c r="C111" s="1"/>
      <c r="D111" s="1"/>
      <c r="E111" s="1" t="s">
        <v>112</v>
      </c>
      <c r="F111" s="4">
        <v>14114.47</v>
      </c>
      <c r="G111" s="5"/>
      <c r="H111" s="4">
        <v>12000</v>
      </c>
      <c r="I111" s="5"/>
      <c r="J111" s="4">
        <f t="shared" si="8"/>
        <v>2114.4699999999998</v>
      </c>
      <c r="K111" s="5"/>
      <c r="L111" s="6">
        <f t="shared" si="9"/>
        <v>1.17621</v>
      </c>
    </row>
    <row r="112" spans="1:12" x14ac:dyDescent="0.3">
      <c r="A112" s="1"/>
      <c r="B112" s="1"/>
      <c r="C112" s="1"/>
      <c r="D112" s="1"/>
      <c r="E112" s="1" t="s">
        <v>113</v>
      </c>
      <c r="F112" s="4">
        <v>5868.2</v>
      </c>
      <c r="G112" s="5"/>
      <c r="H112" s="4">
        <v>20000</v>
      </c>
      <c r="I112" s="5"/>
      <c r="J112" s="4">
        <f t="shared" si="8"/>
        <v>-14131.8</v>
      </c>
      <c r="K112" s="5"/>
      <c r="L112" s="6">
        <f t="shared" si="9"/>
        <v>0.29341</v>
      </c>
    </row>
    <row r="113" spans="1:12" x14ac:dyDescent="0.3">
      <c r="A113" s="1"/>
      <c r="B113" s="1"/>
      <c r="C113" s="1"/>
      <c r="D113" s="1"/>
      <c r="E113" s="1" t="s">
        <v>114</v>
      </c>
      <c r="F113" s="4">
        <v>25859.31</v>
      </c>
      <c r="G113" s="5"/>
      <c r="H113" s="4">
        <v>25000</v>
      </c>
      <c r="I113" s="5"/>
      <c r="J113" s="4">
        <f t="shared" si="8"/>
        <v>859.31</v>
      </c>
      <c r="K113" s="5"/>
      <c r="L113" s="6">
        <f t="shared" si="9"/>
        <v>1.03437</v>
      </c>
    </row>
    <row r="114" spans="1:12" x14ac:dyDescent="0.3">
      <c r="A114" s="1"/>
      <c r="B114" s="1"/>
      <c r="C114" s="1"/>
      <c r="D114" s="1"/>
      <c r="E114" s="1" t="s">
        <v>115</v>
      </c>
      <c r="F114" s="4">
        <v>90.66</v>
      </c>
      <c r="G114" s="5"/>
      <c r="H114" s="4">
        <v>1200</v>
      </c>
      <c r="I114" s="5"/>
      <c r="J114" s="4">
        <f t="shared" si="8"/>
        <v>-1109.3399999999999</v>
      </c>
      <c r="K114" s="5"/>
      <c r="L114" s="6">
        <f t="shared" si="9"/>
        <v>7.5550000000000006E-2</v>
      </c>
    </row>
    <row r="115" spans="1:12" ht="15" thickBot="1" x14ac:dyDescent="0.35">
      <c r="A115" s="1"/>
      <c r="B115" s="1"/>
      <c r="C115" s="1"/>
      <c r="D115" s="1"/>
      <c r="E115" s="1" t="s">
        <v>116</v>
      </c>
      <c r="F115" s="7">
        <v>1395</v>
      </c>
      <c r="G115" s="5"/>
      <c r="H115" s="7">
        <v>5000</v>
      </c>
      <c r="I115" s="5"/>
      <c r="J115" s="7">
        <f t="shared" si="8"/>
        <v>-3605</v>
      </c>
      <c r="K115" s="5"/>
      <c r="L115" s="8">
        <f t="shared" si="9"/>
        <v>0.27900000000000003</v>
      </c>
    </row>
    <row r="116" spans="1:12" x14ac:dyDescent="0.3">
      <c r="A116" s="1"/>
      <c r="B116" s="1"/>
      <c r="C116" s="1"/>
      <c r="D116" s="1" t="s">
        <v>117</v>
      </c>
      <c r="E116" s="1"/>
      <c r="F116" s="4">
        <f>ROUND(SUM(F93:F115),5)</f>
        <v>292472.13</v>
      </c>
      <c r="G116" s="5"/>
      <c r="H116" s="4">
        <f>ROUND(SUM(H93:H115),5)</f>
        <v>554267</v>
      </c>
      <c r="I116" s="5"/>
      <c r="J116" s="4">
        <f t="shared" si="8"/>
        <v>-261794.87</v>
      </c>
      <c r="K116" s="5"/>
      <c r="L116" s="6">
        <f t="shared" si="9"/>
        <v>0.52766999999999997</v>
      </c>
    </row>
    <row r="117" spans="1:12" x14ac:dyDescent="0.3">
      <c r="A117" s="1"/>
      <c r="B117" s="1"/>
      <c r="C117" s="1"/>
      <c r="D117" s="1" t="s">
        <v>118</v>
      </c>
      <c r="E117" s="1"/>
      <c r="F117" s="4"/>
      <c r="G117" s="5"/>
      <c r="H117" s="4"/>
      <c r="I117" s="5"/>
      <c r="J117" s="4"/>
      <c r="K117" s="5"/>
      <c r="L117" s="6"/>
    </row>
    <row r="118" spans="1:12" ht="15" thickBot="1" x14ac:dyDescent="0.35">
      <c r="A118" s="1"/>
      <c r="B118" s="1"/>
      <c r="C118" s="1"/>
      <c r="D118" s="1"/>
      <c r="E118" s="1" t="s">
        <v>119</v>
      </c>
      <c r="F118" s="7">
        <v>39378.11</v>
      </c>
      <c r="G118" s="5"/>
      <c r="H118" s="7">
        <v>44830</v>
      </c>
      <c r="I118" s="5"/>
      <c r="J118" s="7">
        <f>ROUND((F118-H118),5)</f>
        <v>-5451.89</v>
      </c>
      <c r="K118" s="5"/>
      <c r="L118" s="8">
        <f>ROUND(IF(H118=0, IF(F118=0, 0, 1), F118/H118),5)</f>
        <v>0.87839</v>
      </c>
    </row>
    <row r="119" spans="1:12" x14ac:dyDescent="0.3">
      <c r="A119" s="1"/>
      <c r="B119" s="1"/>
      <c r="C119" s="1"/>
      <c r="D119" s="1" t="s">
        <v>120</v>
      </c>
      <c r="E119" s="1"/>
      <c r="F119" s="4">
        <f>ROUND(SUM(F117:F118),5)</f>
        <v>39378.11</v>
      </c>
      <c r="G119" s="5"/>
      <c r="H119" s="4">
        <f>ROUND(SUM(H117:H118),5)</f>
        <v>44830</v>
      </c>
      <c r="I119" s="5"/>
      <c r="J119" s="4">
        <f>ROUND((F119-H119),5)</f>
        <v>-5451.89</v>
      </c>
      <c r="K119" s="5"/>
      <c r="L119" s="6">
        <f>ROUND(IF(H119=0, IF(F119=0, 0, 1), F119/H119),5)</f>
        <v>0.87839</v>
      </c>
    </row>
    <row r="120" spans="1:12" x14ac:dyDescent="0.3">
      <c r="A120" s="1"/>
      <c r="B120" s="1"/>
      <c r="C120" s="1"/>
      <c r="D120" s="1" t="s">
        <v>121</v>
      </c>
      <c r="E120" s="1"/>
      <c r="F120" s="4"/>
      <c r="G120" s="5"/>
      <c r="H120" s="4"/>
      <c r="I120" s="5"/>
      <c r="J120" s="4"/>
      <c r="K120" s="5"/>
      <c r="L120" s="6"/>
    </row>
    <row r="121" spans="1:12" x14ac:dyDescent="0.3">
      <c r="A121" s="1"/>
      <c r="B121" s="1"/>
      <c r="C121" s="1"/>
      <c r="D121" s="1"/>
      <c r="E121" s="1" t="s">
        <v>122</v>
      </c>
      <c r="F121" s="4">
        <v>6565.2</v>
      </c>
      <c r="G121" s="5"/>
      <c r="H121" s="4">
        <v>7500</v>
      </c>
      <c r="I121" s="5"/>
      <c r="J121" s="4">
        <f>ROUND((F121-H121),5)</f>
        <v>-934.8</v>
      </c>
      <c r="K121" s="5"/>
      <c r="L121" s="6">
        <f>ROUND(IF(H121=0, IF(F121=0, 0, 1), F121/H121),5)</f>
        <v>0.87536000000000003</v>
      </c>
    </row>
    <row r="122" spans="1:12" ht="15" thickBot="1" x14ac:dyDescent="0.35">
      <c r="A122" s="1"/>
      <c r="B122" s="1"/>
      <c r="C122" s="1"/>
      <c r="D122" s="1"/>
      <c r="E122" s="1" t="s">
        <v>123</v>
      </c>
      <c r="F122" s="7">
        <v>3750</v>
      </c>
      <c r="G122" s="5"/>
      <c r="H122" s="7">
        <v>4500</v>
      </c>
      <c r="I122" s="5"/>
      <c r="J122" s="7">
        <f>ROUND((F122-H122),5)</f>
        <v>-750</v>
      </c>
      <c r="K122" s="5"/>
      <c r="L122" s="8">
        <f>ROUND(IF(H122=0, IF(F122=0, 0, 1), F122/H122),5)</f>
        <v>0.83333000000000002</v>
      </c>
    </row>
    <row r="123" spans="1:12" x14ac:dyDescent="0.3">
      <c r="A123" s="1"/>
      <c r="B123" s="1"/>
      <c r="C123" s="1"/>
      <c r="D123" s="1" t="s">
        <v>124</v>
      </c>
      <c r="E123" s="1"/>
      <c r="F123" s="4">
        <f>ROUND(SUM(F120:F122),5)</f>
        <v>10315.200000000001</v>
      </c>
      <c r="G123" s="5"/>
      <c r="H123" s="4">
        <f>ROUND(SUM(H120:H122),5)</f>
        <v>12000</v>
      </c>
      <c r="I123" s="5"/>
      <c r="J123" s="4">
        <f>ROUND((F123-H123),5)</f>
        <v>-1684.8</v>
      </c>
      <c r="K123" s="5"/>
      <c r="L123" s="6">
        <f>ROUND(IF(H123=0, IF(F123=0, 0, 1), F123/H123),5)</f>
        <v>0.85960000000000003</v>
      </c>
    </row>
    <row r="124" spans="1:12" x14ac:dyDescent="0.3">
      <c r="A124" s="1"/>
      <c r="B124" s="1"/>
      <c r="C124" s="1"/>
      <c r="D124" s="1" t="s">
        <v>125</v>
      </c>
      <c r="E124" s="1"/>
      <c r="F124" s="4"/>
      <c r="G124" s="5"/>
      <c r="H124" s="4"/>
      <c r="I124" s="5"/>
      <c r="J124" s="4"/>
      <c r="K124" s="5"/>
      <c r="L124" s="6"/>
    </row>
    <row r="125" spans="1:12" x14ac:dyDescent="0.3">
      <c r="A125" s="1"/>
      <c r="B125" s="1"/>
      <c r="C125" s="1"/>
      <c r="D125" s="1"/>
      <c r="E125" s="1" t="s">
        <v>126</v>
      </c>
      <c r="F125" s="4">
        <v>27392</v>
      </c>
      <c r="G125" s="5"/>
      <c r="H125" s="4">
        <v>28730</v>
      </c>
      <c r="I125" s="5"/>
      <c r="J125" s="4">
        <f t="shared" ref="J125:J135" si="10">ROUND((F125-H125),5)</f>
        <v>-1338</v>
      </c>
      <c r="K125" s="5"/>
      <c r="L125" s="6">
        <f t="shared" ref="L125:L135" si="11">ROUND(IF(H125=0, IF(F125=0, 0, 1), F125/H125),5)</f>
        <v>0.95343</v>
      </c>
    </row>
    <row r="126" spans="1:12" x14ac:dyDescent="0.3">
      <c r="A126" s="1"/>
      <c r="B126" s="1"/>
      <c r="C126" s="1"/>
      <c r="D126" s="1"/>
      <c r="E126" s="1" t="s">
        <v>127</v>
      </c>
      <c r="F126" s="4">
        <v>20129.91</v>
      </c>
      <c r="G126" s="5"/>
      <c r="H126" s="4">
        <v>19965</v>
      </c>
      <c r="I126" s="5"/>
      <c r="J126" s="4">
        <f t="shared" si="10"/>
        <v>164.91</v>
      </c>
      <c r="K126" s="5"/>
      <c r="L126" s="6">
        <f t="shared" si="11"/>
        <v>1.0082599999999999</v>
      </c>
    </row>
    <row r="127" spans="1:12" x14ac:dyDescent="0.3">
      <c r="A127" s="1"/>
      <c r="B127" s="1"/>
      <c r="C127" s="1"/>
      <c r="D127" s="1"/>
      <c r="E127" s="1" t="s">
        <v>128</v>
      </c>
      <c r="F127" s="4">
        <v>33327</v>
      </c>
      <c r="G127" s="5"/>
      <c r="H127" s="4">
        <v>33327</v>
      </c>
      <c r="I127" s="5"/>
      <c r="J127" s="4">
        <f t="shared" si="10"/>
        <v>0</v>
      </c>
      <c r="K127" s="5"/>
      <c r="L127" s="6">
        <f t="shared" si="11"/>
        <v>1</v>
      </c>
    </row>
    <row r="128" spans="1:12" x14ac:dyDescent="0.3">
      <c r="A128" s="1"/>
      <c r="B128" s="1"/>
      <c r="C128" s="1"/>
      <c r="D128" s="1"/>
      <c r="E128" s="1" t="s">
        <v>129</v>
      </c>
      <c r="F128" s="4">
        <v>22246.22</v>
      </c>
      <c r="G128" s="5"/>
      <c r="H128" s="4">
        <v>23520</v>
      </c>
      <c r="I128" s="5"/>
      <c r="J128" s="4">
        <f t="shared" si="10"/>
        <v>-1273.78</v>
      </c>
      <c r="K128" s="5"/>
      <c r="L128" s="6">
        <f t="shared" si="11"/>
        <v>0.94584000000000001</v>
      </c>
    </row>
    <row r="129" spans="1:12" x14ac:dyDescent="0.3">
      <c r="A129" s="1"/>
      <c r="B129" s="1"/>
      <c r="C129" s="1"/>
      <c r="D129" s="1"/>
      <c r="E129" s="1" t="s">
        <v>130</v>
      </c>
      <c r="F129" s="4">
        <v>534.99</v>
      </c>
      <c r="G129" s="5"/>
      <c r="H129" s="4">
        <v>600</v>
      </c>
      <c r="I129" s="5"/>
      <c r="J129" s="4">
        <f t="shared" si="10"/>
        <v>-65.010000000000005</v>
      </c>
      <c r="K129" s="5"/>
      <c r="L129" s="6">
        <f t="shared" si="11"/>
        <v>0.89165000000000005</v>
      </c>
    </row>
    <row r="130" spans="1:12" x14ac:dyDescent="0.3">
      <c r="A130" s="1"/>
      <c r="B130" s="1"/>
      <c r="C130" s="1"/>
      <c r="D130" s="1"/>
      <c r="E130" s="1" t="s">
        <v>131</v>
      </c>
      <c r="F130" s="4">
        <v>614</v>
      </c>
      <c r="G130" s="5"/>
      <c r="H130" s="4">
        <v>1000</v>
      </c>
      <c r="I130" s="5"/>
      <c r="J130" s="4">
        <f t="shared" si="10"/>
        <v>-386</v>
      </c>
      <c r="K130" s="5"/>
      <c r="L130" s="6">
        <f t="shared" si="11"/>
        <v>0.61399999999999999</v>
      </c>
    </row>
    <row r="131" spans="1:12" x14ac:dyDescent="0.3">
      <c r="A131" s="1"/>
      <c r="B131" s="1"/>
      <c r="C131" s="1"/>
      <c r="D131" s="1"/>
      <c r="E131" s="1" t="s">
        <v>132</v>
      </c>
      <c r="F131" s="4">
        <v>31814.59</v>
      </c>
      <c r="G131" s="5"/>
      <c r="H131" s="4">
        <v>34555</v>
      </c>
      <c r="I131" s="5"/>
      <c r="J131" s="4">
        <f t="shared" si="10"/>
        <v>-2740.41</v>
      </c>
      <c r="K131" s="5"/>
      <c r="L131" s="6">
        <f t="shared" si="11"/>
        <v>0.92069000000000001</v>
      </c>
    </row>
    <row r="132" spans="1:12" x14ac:dyDescent="0.3">
      <c r="A132" s="1"/>
      <c r="B132" s="1"/>
      <c r="C132" s="1"/>
      <c r="D132" s="1"/>
      <c r="E132" s="1" t="s">
        <v>133</v>
      </c>
      <c r="F132" s="4">
        <v>9035.14</v>
      </c>
      <c r="G132" s="5"/>
      <c r="H132" s="4">
        <v>9772</v>
      </c>
      <c r="I132" s="5"/>
      <c r="J132" s="4">
        <f t="shared" si="10"/>
        <v>-736.86</v>
      </c>
      <c r="K132" s="5"/>
      <c r="L132" s="6">
        <f t="shared" si="11"/>
        <v>0.92459000000000002</v>
      </c>
    </row>
    <row r="133" spans="1:12" x14ac:dyDescent="0.3">
      <c r="A133" s="1"/>
      <c r="B133" s="1"/>
      <c r="C133" s="1"/>
      <c r="D133" s="1"/>
      <c r="E133" s="1" t="s">
        <v>134</v>
      </c>
      <c r="F133" s="4">
        <v>14573.99</v>
      </c>
      <c r="G133" s="5"/>
      <c r="H133" s="4">
        <v>16091</v>
      </c>
      <c r="I133" s="5"/>
      <c r="J133" s="4">
        <f t="shared" si="10"/>
        <v>-1517.01</v>
      </c>
      <c r="K133" s="5"/>
      <c r="L133" s="6">
        <f t="shared" si="11"/>
        <v>0.90571999999999997</v>
      </c>
    </row>
    <row r="134" spans="1:12" ht="15" thickBot="1" x14ac:dyDescent="0.35">
      <c r="A134" s="1"/>
      <c r="B134" s="1"/>
      <c r="C134" s="1"/>
      <c r="D134" s="1"/>
      <c r="E134" s="1" t="s">
        <v>135</v>
      </c>
      <c r="F134" s="7">
        <v>12992.28</v>
      </c>
      <c r="G134" s="5"/>
      <c r="H134" s="7">
        <v>15510</v>
      </c>
      <c r="I134" s="5"/>
      <c r="J134" s="7">
        <f t="shared" si="10"/>
        <v>-2517.7199999999998</v>
      </c>
      <c r="K134" s="5"/>
      <c r="L134" s="8">
        <f t="shared" si="11"/>
        <v>0.83767000000000003</v>
      </c>
    </row>
    <row r="135" spans="1:12" x14ac:dyDescent="0.3">
      <c r="A135" s="1"/>
      <c r="B135" s="1"/>
      <c r="C135" s="1"/>
      <c r="D135" s="1" t="s">
        <v>136</v>
      </c>
      <c r="E135" s="1"/>
      <c r="F135" s="4">
        <f>ROUND(SUM(F124:F134),5)</f>
        <v>172660.12</v>
      </c>
      <c r="G135" s="5"/>
      <c r="H135" s="4">
        <f>ROUND(SUM(H124:H134),5)</f>
        <v>183070</v>
      </c>
      <c r="I135" s="5"/>
      <c r="J135" s="4">
        <f t="shared" si="10"/>
        <v>-10409.879999999999</v>
      </c>
      <c r="K135" s="5"/>
      <c r="L135" s="6">
        <f t="shared" si="11"/>
        <v>0.94313999999999998</v>
      </c>
    </row>
    <row r="136" spans="1:12" x14ac:dyDescent="0.3">
      <c r="A136" s="1"/>
      <c r="B136" s="1"/>
      <c r="C136" s="1"/>
      <c r="D136" s="1" t="s">
        <v>137</v>
      </c>
      <c r="E136" s="1"/>
      <c r="F136" s="4"/>
      <c r="G136" s="5"/>
      <c r="H136" s="4"/>
      <c r="I136" s="5"/>
      <c r="J136" s="4"/>
      <c r="K136" s="5"/>
      <c r="L136" s="6"/>
    </row>
    <row r="137" spans="1:12" x14ac:dyDescent="0.3">
      <c r="A137" s="1"/>
      <c r="B137" s="1"/>
      <c r="C137" s="1"/>
      <c r="D137" s="1"/>
      <c r="E137" s="1" t="s">
        <v>138</v>
      </c>
      <c r="F137" s="4">
        <v>564.5</v>
      </c>
      <c r="G137" s="5"/>
      <c r="H137" s="4">
        <v>2000</v>
      </c>
      <c r="I137" s="5"/>
      <c r="J137" s="4">
        <f t="shared" ref="J137:J154" si="12">ROUND((F137-H137),5)</f>
        <v>-1435.5</v>
      </c>
      <c r="K137" s="5"/>
      <c r="L137" s="6">
        <f t="shared" ref="L137:L154" si="13">ROUND(IF(H137=0, IF(F137=0, 0, 1), F137/H137),5)</f>
        <v>0.28225</v>
      </c>
    </row>
    <row r="138" spans="1:12" x14ac:dyDescent="0.3">
      <c r="A138" s="1"/>
      <c r="B138" s="1"/>
      <c r="C138" s="1"/>
      <c r="D138" s="1"/>
      <c r="E138" s="1" t="s">
        <v>139</v>
      </c>
      <c r="F138" s="4">
        <v>4613.2</v>
      </c>
      <c r="G138" s="5"/>
      <c r="H138" s="4">
        <v>5002</v>
      </c>
      <c r="I138" s="5"/>
      <c r="J138" s="4">
        <f t="shared" si="12"/>
        <v>-388.8</v>
      </c>
      <c r="K138" s="5"/>
      <c r="L138" s="6">
        <f t="shared" si="13"/>
        <v>0.92227000000000003</v>
      </c>
    </row>
    <row r="139" spans="1:12" x14ac:dyDescent="0.3">
      <c r="A139" s="1"/>
      <c r="B139" s="1"/>
      <c r="C139" s="1"/>
      <c r="D139" s="1"/>
      <c r="E139" s="1" t="s">
        <v>140</v>
      </c>
      <c r="F139" s="4">
        <v>0</v>
      </c>
      <c r="G139" s="5"/>
      <c r="H139" s="4">
        <v>3000</v>
      </c>
      <c r="I139" s="5"/>
      <c r="J139" s="4">
        <f t="shared" si="12"/>
        <v>-3000</v>
      </c>
      <c r="K139" s="5"/>
      <c r="L139" s="6">
        <f t="shared" si="13"/>
        <v>0</v>
      </c>
    </row>
    <row r="140" spans="1:12" x14ac:dyDescent="0.3">
      <c r="A140" s="1"/>
      <c r="B140" s="1"/>
      <c r="C140" s="1"/>
      <c r="D140" s="1"/>
      <c r="E140" s="1" t="s">
        <v>141</v>
      </c>
      <c r="F140" s="4">
        <v>13019</v>
      </c>
      <c r="G140" s="5"/>
      <c r="H140" s="4">
        <v>14225</v>
      </c>
      <c r="I140" s="5"/>
      <c r="J140" s="4">
        <f t="shared" si="12"/>
        <v>-1206</v>
      </c>
      <c r="K140" s="5"/>
      <c r="L140" s="6">
        <f t="shared" si="13"/>
        <v>0.91522000000000003</v>
      </c>
    </row>
    <row r="141" spans="1:12" x14ac:dyDescent="0.3">
      <c r="A141" s="1"/>
      <c r="B141" s="1"/>
      <c r="C141" s="1"/>
      <c r="D141" s="1"/>
      <c r="E141" s="1" t="s">
        <v>142</v>
      </c>
      <c r="F141" s="4">
        <v>900.92</v>
      </c>
      <c r="G141" s="5"/>
      <c r="H141" s="4">
        <v>1154</v>
      </c>
      <c r="I141" s="5"/>
      <c r="J141" s="4">
        <f t="shared" si="12"/>
        <v>-253.08</v>
      </c>
      <c r="K141" s="5"/>
      <c r="L141" s="6">
        <f t="shared" si="13"/>
        <v>0.78069</v>
      </c>
    </row>
    <row r="142" spans="1:12" x14ac:dyDescent="0.3">
      <c r="A142" s="1"/>
      <c r="B142" s="1"/>
      <c r="C142" s="1"/>
      <c r="D142" s="1"/>
      <c r="E142" s="1" t="s">
        <v>143</v>
      </c>
      <c r="F142" s="4">
        <v>6519.38</v>
      </c>
      <c r="G142" s="5"/>
      <c r="H142" s="4">
        <v>4000</v>
      </c>
      <c r="I142" s="5"/>
      <c r="J142" s="4">
        <f t="shared" si="12"/>
        <v>2519.38</v>
      </c>
      <c r="K142" s="5"/>
      <c r="L142" s="6">
        <f t="shared" si="13"/>
        <v>1.62985</v>
      </c>
    </row>
    <row r="143" spans="1:12" x14ac:dyDescent="0.3">
      <c r="A143" s="1"/>
      <c r="B143" s="1"/>
      <c r="C143" s="1"/>
      <c r="D143" s="1"/>
      <c r="E143" s="1" t="s">
        <v>144</v>
      </c>
      <c r="F143" s="4">
        <v>5977.68</v>
      </c>
      <c r="G143" s="5"/>
      <c r="H143" s="4">
        <v>3000</v>
      </c>
      <c r="I143" s="5"/>
      <c r="J143" s="4">
        <f t="shared" si="12"/>
        <v>2977.68</v>
      </c>
      <c r="K143" s="5"/>
      <c r="L143" s="6">
        <f t="shared" si="13"/>
        <v>1.9925600000000001</v>
      </c>
    </row>
    <row r="144" spans="1:12" x14ac:dyDescent="0.3">
      <c r="A144" s="1"/>
      <c r="B144" s="1"/>
      <c r="C144" s="1"/>
      <c r="D144" s="1"/>
      <c r="E144" s="1" t="s">
        <v>145</v>
      </c>
      <c r="F144" s="4">
        <v>20343.57</v>
      </c>
      <c r="G144" s="5"/>
      <c r="H144" s="4">
        <v>30000</v>
      </c>
      <c r="I144" s="5"/>
      <c r="J144" s="4">
        <f t="shared" si="12"/>
        <v>-9656.43</v>
      </c>
      <c r="K144" s="5"/>
      <c r="L144" s="6">
        <f t="shared" si="13"/>
        <v>0.67811999999999995</v>
      </c>
    </row>
    <row r="145" spans="1:12" x14ac:dyDescent="0.3">
      <c r="A145" s="1"/>
      <c r="B145" s="1"/>
      <c r="C145" s="1"/>
      <c r="D145" s="1"/>
      <c r="E145" s="1" t="s">
        <v>146</v>
      </c>
      <c r="F145" s="4">
        <v>16218.09</v>
      </c>
      <c r="G145" s="5"/>
      <c r="H145" s="4">
        <v>25000</v>
      </c>
      <c r="I145" s="5"/>
      <c r="J145" s="4">
        <f t="shared" si="12"/>
        <v>-8781.91</v>
      </c>
      <c r="K145" s="5"/>
      <c r="L145" s="6">
        <f t="shared" si="13"/>
        <v>0.64871999999999996</v>
      </c>
    </row>
    <row r="146" spans="1:12" x14ac:dyDescent="0.3">
      <c r="A146" s="1"/>
      <c r="B146" s="1"/>
      <c r="C146" s="1"/>
      <c r="D146" s="1"/>
      <c r="E146" s="1" t="s">
        <v>147</v>
      </c>
      <c r="F146" s="4">
        <v>23740.01</v>
      </c>
      <c r="G146" s="5"/>
      <c r="H146" s="4">
        <v>26500</v>
      </c>
      <c r="I146" s="5"/>
      <c r="J146" s="4">
        <f t="shared" si="12"/>
        <v>-2759.99</v>
      </c>
      <c r="K146" s="5"/>
      <c r="L146" s="6">
        <f t="shared" si="13"/>
        <v>0.89585000000000004</v>
      </c>
    </row>
    <row r="147" spans="1:12" x14ac:dyDescent="0.3">
      <c r="A147" s="1"/>
      <c r="B147" s="1"/>
      <c r="C147" s="1"/>
      <c r="D147" s="1"/>
      <c r="E147" s="1" t="s">
        <v>148</v>
      </c>
      <c r="F147" s="4">
        <v>0</v>
      </c>
      <c r="G147" s="5"/>
      <c r="H147" s="4">
        <v>7500</v>
      </c>
      <c r="I147" s="5"/>
      <c r="J147" s="4">
        <f t="shared" si="12"/>
        <v>-7500</v>
      </c>
      <c r="K147" s="5"/>
      <c r="L147" s="6">
        <f t="shared" si="13"/>
        <v>0</v>
      </c>
    </row>
    <row r="148" spans="1:12" x14ac:dyDescent="0.3">
      <c r="A148" s="1"/>
      <c r="B148" s="1"/>
      <c r="C148" s="1"/>
      <c r="D148" s="1"/>
      <c r="E148" s="1" t="s">
        <v>149</v>
      </c>
      <c r="F148" s="4">
        <v>441.43</v>
      </c>
      <c r="G148" s="5"/>
      <c r="H148" s="4">
        <v>2500</v>
      </c>
      <c r="I148" s="5"/>
      <c r="J148" s="4">
        <f t="shared" si="12"/>
        <v>-2058.5700000000002</v>
      </c>
      <c r="K148" s="5"/>
      <c r="L148" s="6">
        <f t="shared" si="13"/>
        <v>0.17657</v>
      </c>
    </row>
    <row r="149" spans="1:12" x14ac:dyDescent="0.3">
      <c r="A149" s="1"/>
      <c r="B149" s="1"/>
      <c r="C149" s="1"/>
      <c r="D149" s="1"/>
      <c r="E149" s="1" t="s">
        <v>150</v>
      </c>
      <c r="F149" s="4">
        <v>4159.45</v>
      </c>
      <c r="G149" s="5"/>
      <c r="H149" s="4">
        <v>15000</v>
      </c>
      <c r="I149" s="5"/>
      <c r="J149" s="4">
        <f t="shared" si="12"/>
        <v>-10840.55</v>
      </c>
      <c r="K149" s="5"/>
      <c r="L149" s="6">
        <f t="shared" si="13"/>
        <v>0.27729999999999999</v>
      </c>
    </row>
    <row r="150" spans="1:12" x14ac:dyDescent="0.3">
      <c r="A150" s="1"/>
      <c r="B150" s="1"/>
      <c r="C150" s="1"/>
      <c r="D150" s="1"/>
      <c r="E150" s="1" t="s">
        <v>151</v>
      </c>
      <c r="F150" s="4">
        <v>4707.5600000000004</v>
      </c>
      <c r="G150" s="5"/>
      <c r="H150" s="4">
        <v>6000</v>
      </c>
      <c r="I150" s="5"/>
      <c r="J150" s="4">
        <f t="shared" si="12"/>
        <v>-1292.44</v>
      </c>
      <c r="K150" s="5"/>
      <c r="L150" s="6">
        <f t="shared" si="13"/>
        <v>0.78459000000000001</v>
      </c>
    </row>
    <row r="151" spans="1:12" x14ac:dyDescent="0.3">
      <c r="A151" s="1"/>
      <c r="B151" s="1"/>
      <c r="C151" s="1"/>
      <c r="D151" s="1"/>
      <c r="E151" s="1" t="s">
        <v>152</v>
      </c>
      <c r="F151" s="4">
        <v>5521.87</v>
      </c>
      <c r="G151" s="5"/>
      <c r="H151" s="4">
        <v>15000</v>
      </c>
      <c r="I151" s="5"/>
      <c r="J151" s="4">
        <f t="shared" si="12"/>
        <v>-9478.1299999999992</v>
      </c>
      <c r="K151" s="5"/>
      <c r="L151" s="6">
        <f t="shared" si="13"/>
        <v>0.36812</v>
      </c>
    </row>
    <row r="152" spans="1:12" x14ac:dyDescent="0.3">
      <c r="A152" s="1"/>
      <c r="B152" s="1"/>
      <c r="C152" s="1"/>
      <c r="D152" s="1"/>
      <c r="E152" s="1" t="s">
        <v>153</v>
      </c>
      <c r="F152" s="4">
        <v>0</v>
      </c>
      <c r="G152" s="5"/>
      <c r="H152" s="4">
        <v>4000</v>
      </c>
      <c r="I152" s="5"/>
      <c r="J152" s="4">
        <f t="shared" si="12"/>
        <v>-4000</v>
      </c>
      <c r="K152" s="5"/>
      <c r="L152" s="6">
        <f t="shared" si="13"/>
        <v>0</v>
      </c>
    </row>
    <row r="153" spans="1:12" ht="15" thickBot="1" x14ac:dyDescent="0.35">
      <c r="A153" s="1"/>
      <c r="B153" s="1"/>
      <c r="C153" s="1"/>
      <c r="D153" s="1"/>
      <c r="E153" s="1" t="s">
        <v>154</v>
      </c>
      <c r="F153" s="7">
        <v>850</v>
      </c>
      <c r="G153" s="5"/>
      <c r="H153" s="7">
        <v>1300</v>
      </c>
      <c r="I153" s="5"/>
      <c r="J153" s="7">
        <f t="shared" si="12"/>
        <v>-450</v>
      </c>
      <c r="K153" s="5"/>
      <c r="L153" s="8">
        <f t="shared" si="13"/>
        <v>0.65385000000000004</v>
      </c>
    </row>
    <row r="154" spans="1:12" x14ac:dyDescent="0.3">
      <c r="A154" s="1"/>
      <c r="B154" s="1"/>
      <c r="C154" s="1"/>
      <c r="D154" s="1" t="s">
        <v>155</v>
      </c>
      <c r="E154" s="1"/>
      <c r="F154" s="4">
        <f>ROUND(SUM(F136:F153),5)</f>
        <v>107576.66</v>
      </c>
      <c r="G154" s="5"/>
      <c r="H154" s="4">
        <f>ROUND(SUM(H136:H153),5)</f>
        <v>165181</v>
      </c>
      <c r="I154" s="5"/>
      <c r="J154" s="4">
        <f t="shared" si="12"/>
        <v>-57604.34</v>
      </c>
      <c r="K154" s="5"/>
      <c r="L154" s="6">
        <f t="shared" si="13"/>
        <v>0.65127000000000002</v>
      </c>
    </row>
    <row r="155" spans="1:12" x14ac:dyDescent="0.3">
      <c r="A155" s="1"/>
      <c r="B155" s="1"/>
      <c r="C155" s="1"/>
      <c r="D155" s="1" t="s">
        <v>156</v>
      </c>
      <c r="E155" s="1"/>
      <c r="F155" s="4"/>
      <c r="G155" s="5"/>
      <c r="H155" s="4"/>
      <c r="I155" s="5"/>
      <c r="J155" s="4"/>
      <c r="K155" s="5"/>
      <c r="L155" s="6"/>
    </row>
    <row r="156" spans="1:12" x14ac:dyDescent="0.3">
      <c r="A156" s="1"/>
      <c r="B156" s="1"/>
      <c r="C156" s="1"/>
      <c r="D156" s="1"/>
      <c r="E156" s="1" t="s">
        <v>157</v>
      </c>
      <c r="F156" s="4">
        <v>22669.18</v>
      </c>
      <c r="G156" s="5"/>
      <c r="H156" s="4">
        <v>20000</v>
      </c>
      <c r="I156" s="5"/>
      <c r="J156" s="4">
        <f>ROUND((F156-H156),5)</f>
        <v>2669.18</v>
      </c>
      <c r="K156" s="5"/>
      <c r="L156" s="6">
        <f>ROUND(IF(H156=0, IF(F156=0, 0, 1), F156/H156),5)</f>
        <v>1.1334599999999999</v>
      </c>
    </row>
    <row r="157" spans="1:12" x14ac:dyDescent="0.3">
      <c r="A157" s="1"/>
      <c r="B157" s="1"/>
      <c r="C157" s="1"/>
      <c r="D157" s="1"/>
      <c r="E157" s="1" t="s">
        <v>158</v>
      </c>
      <c r="F157" s="4">
        <v>14707.32</v>
      </c>
      <c r="G157" s="5"/>
      <c r="H157" s="4">
        <v>18000</v>
      </c>
      <c r="I157" s="5"/>
      <c r="J157" s="4">
        <f>ROUND((F157-H157),5)</f>
        <v>-3292.68</v>
      </c>
      <c r="K157" s="5"/>
      <c r="L157" s="6">
        <f>ROUND(IF(H157=0, IF(F157=0, 0, 1), F157/H157),5)</f>
        <v>0.81706999999999996</v>
      </c>
    </row>
    <row r="158" spans="1:12" x14ac:dyDescent="0.3">
      <c r="A158" s="1"/>
      <c r="B158" s="1"/>
      <c r="C158" s="1"/>
      <c r="D158" s="1"/>
      <c r="E158" s="1" t="s">
        <v>159</v>
      </c>
      <c r="F158" s="4">
        <v>20449.97</v>
      </c>
      <c r="G158" s="5"/>
      <c r="H158" s="4">
        <v>22000</v>
      </c>
      <c r="I158" s="5"/>
      <c r="J158" s="4">
        <f>ROUND((F158-H158),5)</f>
        <v>-1550.03</v>
      </c>
      <c r="K158" s="5"/>
      <c r="L158" s="6">
        <f>ROUND(IF(H158=0, IF(F158=0, 0, 1), F158/H158),5)</f>
        <v>0.92954000000000003</v>
      </c>
    </row>
    <row r="159" spans="1:12" x14ac:dyDescent="0.3">
      <c r="A159" s="1"/>
      <c r="B159" s="1"/>
      <c r="C159" s="1"/>
      <c r="D159" s="1"/>
      <c r="E159" s="1" t="s">
        <v>160</v>
      </c>
      <c r="F159" s="4">
        <v>0</v>
      </c>
      <c r="G159" s="5"/>
      <c r="H159" s="4">
        <v>1000</v>
      </c>
      <c r="I159" s="5"/>
      <c r="J159" s="4">
        <f>ROUND((F159-H159),5)</f>
        <v>-1000</v>
      </c>
      <c r="K159" s="5"/>
      <c r="L159" s="6">
        <f>ROUND(IF(H159=0, IF(F159=0, 0, 1), F159/H159),5)</f>
        <v>0</v>
      </c>
    </row>
    <row r="160" spans="1:12" x14ac:dyDescent="0.3">
      <c r="A160" s="1"/>
      <c r="B160" s="1"/>
      <c r="C160" s="1"/>
      <c r="D160" s="1"/>
      <c r="E160" s="1" t="s">
        <v>161</v>
      </c>
      <c r="F160" s="4">
        <v>3743.95</v>
      </c>
      <c r="G160" s="5"/>
      <c r="H160" s="4">
        <v>5350</v>
      </c>
      <c r="I160" s="5"/>
      <c r="J160" s="4">
        <f>ROUND((F160-H160),5)</f>
        <v>-1606.05</v>
      </c>
      <c r="K160" s="5"/>
      <c r="L160" s="6">
        <f>ROUND(IF(H160=0, IF(F160=0, 0, 1), F160/H160),5)</f>
        <v>0.69979999999999998</v>
      </c>
    </row>
    <row r="161" spans="1:12" ht="15" thickBot="1" x14ac:dyDescent="0.35">
      <c r="A161" s="1"/>
      <c r="B161" s="1"/>
      <c r="C161" s="1"/>
      <c r="D161" s="1"/>
      <c r="E161" s="1" t="s">
        <v>162</v>
      </c>
      <c r="F161" s="7">
        <v>124.42</v>
      </c>
      <c r="G161" s="5"/>
      <c r="H161" s="7"/>
      <c r="I161" s="5"/>
      <c r="J161" s="7"/>
      <c r="K161" s="5"/>
      <c r="L161" s="8"/>
    </row>
    <row r="162" spans="1:12" x14ac:dyDescent="0.3">
      <c r="A162" s="1"/>
      <c r="B162" s="1"/>
      <c r="C162" s="1"/>
      <c r="D162" s="1" t="s">
        <v>163</v>
      </c>
      <c r="E162" s="1"/>
      <c r="F162" s="4">
        <f>ROUND(SUM(F155:F161),5)</f>
        <v>61694.84</v>
      </c>
      <c r="G162" s="5"/>
      <c r="H162" s="4">
        <f>ROUND(SUM(H155:H161),5)</f>
        <v>66350</v>
      </c>
      <c r="I162" s="5"/>
      <c r="J162" s="4">
        <f>ROUND((F162-H162),5)</f>
        <v>-4655.16</v>
      </c>
      <c r="K162" s="5"/>
      <c r="L162" s="6">
        <f>ROUND(IF(H162=0, IF(F162=0, 0, 1), F162/H162),5)</f>
        <v>0.92984</v>
      </c>
    </row>
    <row r="163" spans="1:12" x14ac:dyDescent="0.3">
      <c r="A163" s="1"/>
      <c r="B163" s="1"/>
      <c r="C163" s="1"/>
      <c r="D163" s="1" t="s">
        <v>164</v>
      </c>
      <c r="E163" s="1"/>
      <c r="F163" s="4"/>
      <c r="G163" s="5"/>
      <c r="H163" s="4"/>
      <c r="I163" s="5"/>
      <c r="J163" s="4"/>
      <c r="K163" s="5"/>
      <c r="L163" s="6"/>
    </row>
    <row r="164" spans="1:12" x14ac:dyDescent="0.3">
      <c r="A164" s="1"/>
      <c r="B164" s="1"/>
      <c r="C164" s="1"/>
      <c r="D164" s="1"/>
      <c r="E164" s="1" t="s">
        <v>165</v>
      </c>
      <c r="F164" s="4">
        <v>4882.28</v>
      </c>
      <c r="G164" s="5"/>
      <c r="H164" s="4">
        <v>5448</v>
      </c>
      <c r="I164" s="5"/>
      <c r="J164" s="4">
        <f>ROUND((F164-H164),5)</f>
        <v>-565.72</v>
      </c>
      <c r="K164" s="5"/>
      <c r="L164" s="6">
        <f>ROUND(IF(H164=0, IF(F164=0, 0, 1), F164/H164),5)</f>
        <v>0.89615999999999996</v>
      </c>
    </row>
    <row r="165" spans="1:12" x14ac:dyDescent="0.3">
      <c r="A165" s="1"/>
      <c r="B165" s="1"/>
      <c r="C165" s="1"/>
      <c r="D165" s="1"/>
      <c r="E165" s="1" t="s">
        <v>166</v>
      </c>
      <c r="F165" s="4">
        <v>1984</v>
      </c>
      <c r="G165" s="5"/>
      <c r="H165" s="4">
        <v>2214</v>
      </c>
      <c r="I165" s="5"/>
      <c r="J165" s="4">
        <f>ROUND((F165-H165),5)</f>
        <v>-230</v>
      </c>
      <c r="K165" s="5"/>
      <c r="L165" s="6">
        <f>ROUND(IF(H165=0, IF(F165=0, 0, 1), F165/H165),5)</f>
        <v>0.89612000000000003</v>
      </c>
    </row>
    <row r="166" spans="1:12" ht="15" thickBot="1" x14ac:dyDescent="0.35">
      <c r="A166" s="1"/>
      <c r="B166" s="1"/>
      <c r="C166" s="1"/>
      <c r="D166" s="1"/>
      <c r="E166" s="1" t="s">
        <v>167</v>
      </c>
      <c r="F166" s="7">
        <v>394.19</v>
      </c>
      <c r="G166" s="5"/>
      <c r="H166" s="7">
        <v>2500</v>
      </c>
      <c r="I166" s="5"/>
      <c r="J166" s="7">
        <f>ROUND((F166-H166),5)</f>
        <v>-2105.81</v>
      </c>
      <c r="K166" s="5"/>
      <c r="L166" s="8">
        <f>ROUND(IF(H166=0, IF(F166=0, 0, 1), F166/H166),5)</f>
        <v>0.15767999999999999</v>
      </c>
    </row>
    <row r="167" spans="1:12" x14ac:dyDescent="0.3">
      <c r="A167" s="1"/>
      <c r="B167" s="1"/>
      <c r="C167" s="1"/>
      <c r="D167" s="1" t="s">
        <v>168</v>
      </c>
      <c r="E167" s="1"/>
      <c r="F167" s="4">
        <f>ROUND(SUM(F163:F166),5)</f>
        <v>7260.47</v>
      </c>
      <c r="G167" s="5"/>
      <c r="H167" s="4">
        <f>ROUND(SUM(H163:H166),5)</f>
        <v>10162</v>
      </c>
      <c r="I167" s="5"/>
      <c r="J167" s="4">
        <f>ROUND((F167-H167),5)</f>
        <v>-2901.53</v>
      </c>
      <c r="K167" s="5"/>
      <c r="L167" s="6">
        <f>ROUND(IF(H167=0, IF(F167=0, 0, 1), F167/H167),5)</f>
        <v>0.71447000000000005</v>
      </c>
    </row>
    <row r="168" spans="1:12" x14ac:dyDescent="0.3">
      <c r="A168" s="1"/>
      <c r="B168" s="1"/>
      <c r="C168" s="1"/>
      <c r="D168" s="1" t="s">
        <v>169</v>
      </c>
      <c r="E168" s="1"/>
      <c r="F168" s="4"/>
      <c r="G168" s="5"/>
      <c r="H168" s="4"/>
      <c r="I168" s="5"/>
      <c r="J168" s="4"/>
      <c r="K168" s="5"/>
      <c r="L168" s="6"/>
    </row>
    <row r="169" spans="1:12" x14ac:dyDescent="0.3">
      <c r="A169" s="1"/>
      <c r="B169" s="1"/>
      <c r="C169" s="1"/>
      <c r="D169" s="1"/>
      <c r="E169" s="1" t="s">
        <v>170</v>
      </c>
      <c r="F169" s="4">
        <v>733.59</v>
      </c>
      <c r="G169" s="5"/>
      <c r="H169" s="4">
        <v>500</v>
      </c>
      <c r="I169" s="5"/>
      <c r="J169" s="4">
        <f t="shared" ref="J169:J174" si="14">ROUND((F169-H169),5)</f>
        <v>233.59</v>
      </c>
      <c r="K169" s="5"/>
      <c r="L169" s="6">
        <f t="shared" ref="L169:L174" si="15">ROUND(IF(H169=0, IF(F169=0, 0, 1), F169/H169),5)</f>
        <v>1.4671799999999999</v>
      </c>
    </row>
    <row r="170" spans="1:12" x14ac:dyDescent="0.3">
      <c r="A170" s="1"/>
      <c r="B170" s="1"/>
      <c r="C170" s="1"/>
      <c r="D170" s="1"/>
      <c r="E170" s="1" t="s">
        <v>171</v>
      </c>
      <c r="F170" s="4">
        <v>13058</v>
      </c>
      <c r="G170" s="5"/>
      <c r="H170" s="4">
        <v>14472</v>
      </c>
      <c r="I170" s="5"/>
      <c r="J170" s="4">
        <f t="shared" si="14"/>
        <v>-1414</v>
      </c>
      <c r="K170" s="5"/>
      <c r="L170" s="6">
        <f t="shared" si="15"/>
        <v>0.90229000000000004</v>
      </c>
    </row>
    <row r="171" spans="1:12" x14ac:dyDescent="0.3">
      <c r="A171" s="1"/>
      <c r="B171" s="1"/>
      <c r="C171" s="1"/>
      <c r="D171" s="1"/>
      <c r="E171" s="1" t="s">
        <v>172</v>
      </c>
      <c r="F171" s="4">
        <v>0</v>
      </c>
      <c r="G171" s="5"/>
      <c r="H171" s="4">
        <v>175</v>
      </c>
      <c r="I171" s="5"/>
      <c r="J171" s="4">
        <f t="shared" si="14"/>
        <v>-175</v>
      </c>
      <c r="K171" s="5"/>
      <c r="L171" s="6">
        <f t="shared" si="15"/>
        <v>0</v>
      </c>
    </row>
    <row r="172" spans="1:12" x14ac:dyDescent="0.3">
      <c r="A172" s="1"/>
      <c r="B172" s="1"/>
      <c r="C172" s="1"/>
      <c r="D172" s="1"/>
      <c r="E172" s="1" t="s">
        <v>173</v>
      </c>
      <c r="F172" s="4">
        <v>0</v>
      </c>
      <c r="G172" s="5"/>
      <c r="H172" s="4">
        <v>200</v>
      </c>
      <c r="I172" s="5"/>
      <c r="J172" s="4">
        <f t="shared" si="14"/>
        <v>-200</v>
      </c>
      <c r="K172" s="5"/>
      <c r="L172" s="6">
        <f t="shared" si="15"/>
        <v>0</v>
      </c>
    </row>
    <row r="173" spans="1:12" x14ac:dyDescent="0.3">
      <c r="A173" s="1"/>
      <c r="B173" s="1"/>
      <c r="C173" s="1"/>
      <c r="D173" s="1"/>
      <c r="E173" s="1" t="s">
        <v>174</v>
      </c>
      <c r="F173" s="4">
        <v>294.5</v>
      </c>
      <c r="G173" s="5"/>
      <c r="H173" s="4">
        <v>300</v>
      </c>
      <c r="I173" s="5"/>
      <c r="J173" s="4">
        <f t="shared" si="14"/>
        <v>-5.5</v>
      </c>
      <c r="K173" s="5"/>
      <c r="L173" s="6">
        <f t="shared" si="15"/>
        <v>0.98167000000000004</v>
      </c>
    </row>
    <row r="174" spans="1:12" x14ac:dyDescent="0.3">
      <c r="A174" s="1"/>
      <c r="B174" s="1"/>
      <c r="C174" s="1"/>
      <c r="D174" s="1"/>
      <c r="E174" s="1" t="s">
        <v>175</v>
      </c>
      <c r="F174" s="4">
        <v>5787.26</v>
      </c>
      <c r="G174" s="5"/>
      <c r="H174" s="4">
        <v>6458</v>
      </c>
      <c r="I174" s="5"/>
      <c r="J174" s="4">
        <f t="shared" si="14"/>
        <v>-670.74</v>
      </c>
      <c r="K174" s="5"/>
      <c r="L174" s="6">
        <f t="shared" si="15"/>
        <v>0.89614000000000005</v>
      </c>
    </row>
    <row r="175" spans="1:12" x14ac:dyDescent="0.3">
      <c r="A175" s="1"/>
      <c r="B175" s="1"/>
      <c r="C175" s="1"/>
      <c r="D175" s="1"/>
      <c r="E175" s="1" t="s">
        <v>176</v>
      </c>
      <c r="F175" s="4">
        <v>474.43</v>
      </c>
      <c r="G175" s="5"/>
      <c r="H175" s="4"/>
      <c r="I175" s="5"/>
      <c r="J175" s="4"/>
      <c r="K175" s="5"/>
      <c r="L175" s="6"/>
    </row>
    <row r="176" spans="1:12" ht="15" thickBot="1" x14ac:dyDescent="0.35">
      <c r="A176" s="1"/>
      <c r="B176" s="1"/>
      <c r="C176" s="1"/>
      <c r="D176" s="1"/>
      <c r="E176" s="1" t="s">
        <v>177</v>
      </c>
      <c r="F176" s="7">
        <v>5621.03</v>
      </c>
      <c r="G176" s="5"/>
      <c r="H176" s="7">
        <v>4624</v>
      </c>
      <c r="I176" s="5"/>
      <c r="J176" s="7">
        <f>ROUND((F176-H176),5)</f>
        <v>997.03</v>
      </c>
      <c r="K176" s="5"/>
      <c r="L176" s="8">
        <f>ROUND(IF(H176=0, IF(F176=0, 0, 1), F176/H176),5)</f>
        <v>1.2156199999999999</v>
      </c>
    </row>
    <row r="177" spans="1:12" x14ac:dyDescent="0.3">
      <c r="A177" s="1"/>
      <c r="B177" s="1"/>
      <c r="C177" s="1"/>
      <c r="D177" s="1" t="s">
        <v>178</v>
      </c>
      <c r="E177" s="1"/>
      <c r="F177" s="4">
        <f>ROUND(SUM(F168:F176),5)</f>
        <v>25968.81</v>
      </c>
      <c r="G177" s="5"/>
      <c r="H177" s="4">
        <f>ROUND(SUM(H168:H176),5)</f>
        <v>26729</v>
      </c>
      <c r="I177" s="5"/>
      <c r="J177" s="4">
        <f>ROUND((F177-H177),5)</f>
        <v>-760.19</v>
      </c>
      <c r="K177" s="5"/>
      <c r="L177" s="6">
        <f>ROUND(IF(H177=0, IF(F177=0, 0, 1), F177/H177),5)</f>
        <v>0.97155999999999998</v>
      </c>
    </row>
    <row r="178" spans="1:12" x14ac:dyDescent="0.3">
      <c r="A178" s="1"/>
      <c r="B178" s="1"/>
      <c r="C178" s="1"/>
      <c r="D178" s="1" t="s">
        <v>179</v>
      </c>
      <c r="E178" s="1"/>
      <c r="F178" s="4"/>
      <c r="G178" s="5"/>
      <c r="H178" s="4"/>
      <c r="I178" s="5"/>
      <c r="J178" s="4"/>
      <c r="K178" s="5"/>
      <c r="L178" s="6"/>
    </row>
    <row r="179" spans="1:12" x14ac:dyDescent="0.3">
      <c r="A179" s="1"/>
      <c r="B179" s="1"/>
      <c r="C179" s="1"/>
      <c r="D179" s="1"/>
      <c r="E179" s="1" t="s">
        <v>180</v>
      </c>
      <c r="F179" s="4">
        <v>177457.28</v>
      </c>
      <c r="G179" s="5"/>
      <c r="H179" s="4">
        <v>200222</v>
      </c>
      <c r="I179" s="5"/>
      <c r="J179" s="4">
        <f>ROUND((F179-H179),5)</f>
        <v>-22764.720000000001</v>
      </c>
      <c r="K179" s="5"/>
      <c r="L179" s="6">
        <f>ROUND(IF(H179=0, IF(F179=0, 0, 1), F179/H179),5)</f>
        <v>0.88629999999999998</v>
      </c>
    </row>
    <row r="180" spans="1:12" ht="15" thickBot="1" x14ac:dyDescent="0.35">
      <c r="A180" s="1"/>
      <c r="B180" s="1"/>
      <c r="C180" s="1"/>
      <c r="D180" s="1"/>
      <c r="E180" s="1" t="s">
        <v>181</v>
      </c>
      <c r="F180" s="7">
        <v>2002.88</v>
      </c>
      <c r="G180" s="5"/>
      <c r="H180" s="7">
        <v>2613</v>
      </c>
      <c r="I180" s="5"/>
      <c r="J180" s="7">
        <f>ROUND((F180-H180),5)</f>
        <v>-610.12</v>
      </c>
      <c r="K180" s="5"/>
      <c r="L180" s="8">
        <f>ROUND(IF(H180=0, IF(F180=0, 0, 1), F180/H180),5)</f>
        <v>0.76651000000000002</v>
      </c>
    </row>
    <row r="181" spans="1:12" x14ac:dyDescent="0.3">
      <c r="A181" s="1"/>
      <c r="B181" s="1"/>
      <c r="C181" s="1"/>
      <c r="D181" s="1" t="s">
        <v>182</v>
      </c>
      <c r="E181" s="1"/>
      <c r="F181" s="4">
        <f>ROUND(SUM(F178:F180),5)</f>
        <v>179460.16</v>
      </c>
      <c r="G181" s="5"/>
      <c r="H181" s="4">
        <f>ROUND(SUM(H178:H180),5)</f>
        <v>202835</v>
      </c>
      <c r="I181" s="5"/>
      <c r="J181" s="4">
        <f>ROUND((F181-H181),5)</f>
        <v>-23374.84</v>
      </c>
      <c r="K181" s="5"/>
      <c r="L181" s="6">
        <f>ROUND(IF(H181=0, IF(F181=0, 0, 1), F181/H181),5)</f>
        <v>0.88475999999999999</v>
      </c>
    </row>
    <row r="182" spans="1:12" x14ac:dyDescent="0.3">
      <c r="A182" s="1"/>
      <c r="B182" s="1"/>
      <c r="C182" s="1"/>
      <c r="D182" s="1" t="s">
        <v>183</v>
      </c>
      <c r="E182" s="1"/>
      <c r="F182" s="4"/>
      <c r="G182" s="5"/>
      <c r="H182" s="4"/>
      <c r="I182" s="5"/>
      <c r="J182" s="4"/>
      <c r="K182" s="5"/>
      <c r="L182" s="6"/>
    </row>
    <row r="183" spans="1:12" ht="15" thickBot="1" x14ac:dyDescent="0.35">
      <c r="A183" s="1"/>
      <c r="B183" s="1"/>
      <c r="C183" s="1"/>
      <c r="D183" s="1"/>
      <c r="E183" s="1" t="s">
        <v>184</v>
      </c>
      <c r="F183" s="7">
        <v>14380.13</v>
      </c>
      <c r="G183" s="5"/>
      <c r="H183" s="7">
        <v>13164</v>
      </c>
      <c r="I183" s="5"/>
      <c r="J183" s="7">
        <f>ROUND((F183-H183),5)</f>
        <v>1216.1300000000001</v>
      </c>
      <c r="K183" s="5"/>
      <c r="L183" s="8">
        <f>ROUND(IF(H183=0, IF(F183=0, 0, 1), F183/H183),5)</f>
        <v>1.0923799999999999</v>
      </c>
    </row>
    <row r="184" spans="1:12" x14ac:dyDescent="0.3">
      <c r="A184" s="1"/>
      <c r="B184" s="1"/>
      <c r="C184" s="1"/>
      <c r="D184" s="1" t="s">
        <v>185</v>
      </c>
      <c r="E184" s="1"/>
      <c r="F184" s="4">
        <f>ROUND(SUM(F182:F183),5)</f>
        <v>14380.13</v>
      </c>
      <c r="G184" s="5"/>
      <c r="H184" s="4">
        <f>ROUND(SUM(H182:H183),5)</f>
        <v>13164</v>
      </c>
      <c r="I184" s="5"/>
      <c r="J184" s="4">
        <f>ROUND((F184-H184),5)</f>
        <v>1216.1300000000001</v>
      </c>
      <c r="K184" s="5"/>
      <c r="L184" s="6">
        <f>ROUND(IF(H184=0, IF(F184=0, 0, 1), F184/H184),5)</f>
        <v>1.0923799999999999</v>
      </c>
    </row>
    <row r="185" spans="1:12" x14ac:dyDescent="0.3">
      <c r="A185" s="1"/>
      <c r="B185" s="1"/>
      <c r="C185" s="1"/>
      <c r="D185" s="1" t="s">
        <v>186</v>
      </c>
      <c r="E185" s="1"/>
      <c r="F185" s="4"/>
      <c r="G185" s="5"/>
      <c r="H185" s="4"/>
      <c r="I185" s="5"/>
      <c r="J185" s="4"/>
      <c r="K185" s="5"/>
      <c r="L185" s="6"/>
    </row>
    <row r="186" spans="1:12" x14ac:dyDescent="0.3">
      <c r="A186" s="1"/>
      <c r="B186" s="1"/>
      <c r="C186" s="1"/>
      <c r="D186" s="1"/>
      <c r="E186" s="1" t="s">
        <v>187</v>
      </c>
      <c r="F186" s="4">
        <v>24.69</v>
      </c>
      <c r="G186" s="5"/>
      <c r="H186" s="4">
        <v>1000</v>
      </c>
      <c r="I186" s="5"/>
      <c r="J186" s="4">
        <f>ROUND((F186-H186),5)</f>
        <v>-975.31</v>
      </c>
      <c r="K186" s="5"/>
      <c r="L186" s="6">
        <f>ROUND(IF(H186=0, IF(F186=0, 0, 1), F186/H186),5)</f>
        <v>2.469E-2</v>
      </c>
    </row>
    <row r="187" spans="1:12" ht="15" thickBot="1" x14ac:dyDescent="0.35">
      <c r="A187" s="1"/>
      <c r="B187" s="1"/>
      <c r="C187" s="1"/>
      <c r="D187" s="1"/>
      <c r="E187" s="1" t="s">
        <v>188</v>
      </c>
      <c r="F187" s="7">
        <v>1622.14</v>
      </c>
      <c r="G187" s="5"/>
      <c r="H187" s="7">
        <v>1810</v>
      </c>
      <c r="I187" s="5"/>
      <c r="J187" s="7">
        <f>ROUND((F187-H187),5)</f>
        <v>-187.86</v>
      </c>
      <c r="K187" s="5"/>
      <c r="L187" s="8">
        <f>ROUND(IF(H187=0, IF(F187=0, 0, 1), F187/H187),5)</f>
        <v>0.89620999999999995</v>
      </c>
    </row>
    <row r="188" spans="1:12" x14ac:dyDescent="0.3">
      <c r="A188" s="1"/>
      <c r="B188" s="1"/>
      <c r="C188" s="1"/>
      <c r="D188" s="1" t="s">
        <v>189</v>
      </c>
      <c r="E188" s="1"/>
      <c r="F188" s="4">
        <f>ROUND(SUM(F185:F187),5)</f>
        <v>1646.83</v>
      </c>
      <c r="G188" s="5"/>
      <c r="H188" s="4">
        <f>ROUND(SUM(H185:H187),5)</f>
        <v>2810</v>
      </c>
      <c r="I188" s="5"/>
      <c r="J188" s="4">
        <f>ROUND((F188-H188),5)</f>
        <v>-1163.17</v>
      </c>
      <c r="K188" s="5"/>
      <c r="L188" s="6">
        <f>ROUND(IF(H188=0, IF(F188=0, 0, 1), F188/H188),5)</f>
        <v>0.58606000000000003</v>
      </c>
    </row>
    <row r="189" spans="1:12" x14ac:dyDescent="0.3">
      <c r="A189" s="1"/>
      <c r="B189" s="1"/>
      <c r="C189" s="1"/>
      <c r="D189" s="1" t="s">
        <v>190</v>
      </c>
      <c r="E189" s="1"/>
      <c r="F189" s="4"/>
      <c r="G189" s="5"/>
      <c r="H189" s="4"/>
      <c r="I189" s="5"/>
      <c r="J189" s="4"/>
      <c r="K189" s="5"/>
      <c r="L189" s="6"/>
    </row>
    <row r="190" spans="1:12" x14ac:dyDescent="0.3">
      <c r="A190" s="1"/>
      <c r="B190" s="1"/>
      <c r="C190" s="1"/>
      <c r="D190" s="1"/>
      <c r="E190" s="1" t="s">
        <v>191</v>
      </c>
      <c r="F190" s="4">
        <v>3736.13</v>
      </c>
      <c r="G190" s="5"/>
      <c r="H190" s="4">
        <v>30000</v>
      </c>
      <c r="I190" s="5"/>
      <c r="J190" s="4">
        <f t="shared" ref="J190:J198" si="16">ROUND((F190-H190),5)</f>
        <v>-26263.87</v>
      </c>
      <c r="K190" s="5"/>
      <c r="L190" s="6">
        <f t="shared" ref="L190:L198" si="17">ROUND(IF(H190=0, IF(F190=0, 0, 1), F190/H190),5)</f>
        <v>0.12454</v>
      </c>
    </row>
    <row r="191" spans="1:12" x14ac:dyDescent="0.3">
      <c r="A191" s="1"/>
      <c r="B191" s="1"/>
      <c r="C191" s="1"/>
      <c r="D191" s="1"/>
      <c r="E191" s="1" t="s">
        <v>192</v>
      </c>
      <c r="F191" s="4">
        <v>6.98</v>
      </c>
      <c r="G191" s="5"/>
      <c r="H191" s="4">
        <v>2400</v>
      </c>
      <c r="I191" s="5"/>
      <c r="J191" s="4">
        <f t="shared" si="16"/>
        <v>-2393.02</v>
      </c>
      <c r="K191" s="5"/>
      <c r="L191" s="6">
        <f t="shared" si="17"/>
        <v>2.9099999999999998E-3</v>
      </c>
    </row>
    <row r="192" spans="1:12" x14ac:dyDescent="0.3">
      <c r="A192" s="1"/>
      <c r="B192" s="1"/>
      <c r="C192" s="1"/>
      <c r="D192" s="1"/>
      <c r="E192" s="1" t="s">
        <v>193</v>
      </c>
      <c r="F192" s="4">
        <v>5345.49</v>
      </c>
      <c r="G192" s="5"/>
      <c r="H192" s="4">
        <v>5966</v>
      </c>
      <c r="I192" s="5"/>
      <c r="J192" s="4">
        <f t="shared" si="16"/>
        <v>-620.51</v>
      </c>
      <c r="K192" s="5"/>
      <c r="L192" s="6">
        <f t="shared" si="17"/>
        <v>0.89598999999999995</v>
      </c>
    </row>
    <row r="193" spans="1:12" x14ac:dyDescent="0.3">
      <c r="A193" s="1"/>
      <c r="B193" s="1"/>
      <c r="C193" s="1"/>
      <c r="D193" s="1"/>
      <c r="E193" s="1" t="s">
        <v>194</v>
      </c>
      <c r="F193" s="4">
        <v>3298.81</v>
      </c>
      <c r="G193" s="5"/>
      <c r="H193" s="4">
        <v>3681</v>
      </c>
      <c r="I193" s="5"/>
      <c r="J193" s="4">
        <f t="shared" si="16"/>
        <v>-382.19</v>
      </c>
      <c r="K193" s="5"/>
      <c r="L193" s="6">
        <f t="shared" si="17"/>
        <v>0.89617000000000002</v>
      </c>
    </row>
    <row r="194" spans="1:12" x14ac:dyDescent="0.3">
      <c r="A194" s="1"/>
      <c r="B194" s="1"/>
      <c r="C194" s="1"/>
      <c r="D194" s="1"/>
      <c r="E194" s="1" t="s">
        <v>195</v>
      </c>
      <c r="F194" s="4">
        <v>10718.93</v>
      </c>
      <c r="G194" s="5"/>
      <c r="H194" s="4">
        <v>11961</v>
      </c>
      <c r="I194" s="5"/>
      <c r="J194" s="4">
        <f t="shared" si="16"/>
        <v>-1242.07</v>
      </c>
      <c r="K194" s="5"/>
      <c r="L194" s="6">
        <f t="shared" si="17"/>
        <v>0.89615999999999996</v>
      </c>
    </row>
    <row r="195" spans="1:12" x14ac:dyDescent="0.3">
      <c r="A195" s="1"/>
      <c r="B195" s="1"/>
      <c r="C195" s="1"/>
      <c r="D195" s="1"/>
      <c r="E195" s="1" t="s">
        <v>196</v>
      </c>
      <c r="F195" s="4">
        <v>222.99</v>
      </c>
      <c r="G195" s="5"/>
      <c r="H195" s="4">
        <v>595</v>
      </c>
      <c r="I195" s="5"/>
      <c r="J195" s="4">
        <f t="shared" si="16"/>
        <v>-372.01</v>
      </c>
      <c r="K195" s="5"/>
      <c r="L195" s="6">
        <f t="shared" si="17"/>
        <v>0.37476999999999999</v>
      </c>
    </row>
    <row r="196" spans="1:12" x14ac:dyDescent="0.3">
      <c r="A196" s="1"/>
      <c r="B196" s="1"/>
      <c r="C196" s="1"/>
      <c r="D196" s="1"/>
      <c r="E196" s="1" t="s">
        <v>197</v>
      </c>
      <c r="F196" s="4">
        <v>1511.14</v>
      </c>
      <c r="G196" s="5"/>
      <c r="H196" s="4">
        <v>1500</v>
      </c>
      <c r="I196" s="5"/>
      <c r="J196" s="4">
        <f t="shared" si="16"/>
        <v>11.14</v>
      </c>
      <c r="K196" s="5"/>
      <c r="L196" s="6">
        <f t="shared" si="17"/>
        <v>1.00743</v>
      </c>
    </row>
    <row r="197" spans="1:12" ht="15" thickBot="1" x14ac:dyDescent="0.35">
      <c r="A197" s="1"/>
      <c r="B197" s="1"/>
      <c r="C197" s="1"/>
      <c r="D197" s="1"/>
      <c r="E197" s="1" t="s">
        <v>198</v>
      </c>
      <c r="F197" s="7">
        <v>1500</v>
      </c>
      <c r="G197" s="5"/>
      <c r="H197" s="7">
        <v>1500</v>
      </c>
      <c r="I197" s="5"/>
      <c r="J197" s="7">
        <f t="shared" si="16"/>
        <v>0</v>
      </c>
      <c r="K197" s="5"/>
      <c r="L197" s="8">
        <f t="shared" si="17"/>
        <v>1</v>
      </c>
    </row>
    <row r="198" spans="1:12" x14ac:dyDescent="0.3">
      <c r="A198" s="1"/>
      <c r="B198" s="1"/>
      <c r="C198" s="1"/>
      <c r="D198" s="1" t="s">
        <v>199</v>
      </c>
      <c r="E198" s="1"/>
      <c r="F198" s="4">
        <f>ROUND(SUM(F189:F197),5)</f>
        <v>26340.47</v>
      </c>
      <c r="G198" s="5"/>
      <c r="H198" s="4">
        <f>ROUND(SUM(H189:H197),5)</f>
        <v>57603</v>
      </c>
      <c r="I198" s="5"/>
      <c r="J198" s="4">
        <f t="shared" si="16"/>
        <v>-31262.53</v>
      </c>
      <c r="K198" s="5"/>
      <c r="L198" s="6">
        <f t="shared" si="17"/>
        <v>0.45728000000000002</v>
      </c>
    </row>
    <row r="199" spans="1:12" x14ac:dyDescent="0.3">
      <c r="A199" s="1"/>
      <c r="B199" s="1"/>
      <c r="C199" s="1"/>
      <c r="D199" s="1" t="s">
        <v>200</v>
      </c>
      <c r="E199" s="1"/>
      <c r="F199" s="4"/>
      <c r="G199" s="5"/>
      <c r="H199" s="4"/>
      <c r="I199" s="5"/>
      <c r="J199" s="4"/>
      <c r="K199" s="5"/>
      <c r="L199" s="6"/>
    </row>
    <row r="200" spans="1:12" ht="15" thickBot="1" x14ac:dyDescent="0.35">
      <c r="A200" s="1"/>
      <c r="B200" s="1"/>
      <c r="C200" s="1"/>
      <c r="D200" s="1"/>
      <c r="E200" s="1" t="s">
        <v>201</v>
      </c>
      <c r="F200" s="7">
        <v>6088.95</v>
      </c>
      <c r="G200" s="5"/>
      <c r="H200" s="7">
        <v>6089</v>
      </c>
      <c r="I200" s="5"/>
      <c r="J200" s="7">
        <f>ROUND((F200-H200),5)</f>
        <v>-0.05</v>
      </c>
      <c r="K200" s="5"/>
      <c r="L200" s="8">
        <f>ROUND(IF(H200=0, IF(F200=0, 0, 1), F200/H200),5)</f>
        <v>0.99999000000000005</v>
      </c>
    </row>
    <row r="201" spans="1:12" x14ac:dyDescent="0.3">
      <c r="A201" s="1"/>
      <c r="B201" s="1"/>
      <c r="C201" s="1"/>
      <c r="D201" s="1" t="s">
        <v>202</v>
      </c>
      <c r="E201" s="1"/>
      <c r="F201" s="4">
        <f>ROUND(SUM(F199:F200),5)</f>
        <v>6088.95</v>
      </c>
      <c r="G201" s="5"/>
      <c r="H201" s="4">
        <f>ROUND(SUM(H199:H200),5)</f>
        <v>6089</v>
      </c>
      <c r="I201" s="5"/>
      <c r="J201" s="4">
        <f>ROUND((F201-H201),5)</f>
        <v>-0.05</v>
      </c>
      <c r="K201" s="5"/>
      <c r="L201" s="6">
        <f>ROUND(IF(H201=0, IF(F201=0, 0, 1), F201/H201),5)</f>
        <v>0.99999000000000005</v>
      </c>
    </row>
    <row r="202" spans="1:12" x14ac:dyDescent="0.3">
      <c r="A202" s="1"/>
      <c r="B202" s="1"/>
      <c r="C202" s="1"/>
      <c r="D202" s="1" t="s">
        <v>203</v>
      </c>
      <c r="E202" s="1"/>
      <c r="F202" s="4"/>
      <c r="G202" s="5"/>
      <c r="H202" s="4"/>
      <c r="I202" s="5"/>
      <c r="J202" s="4"/>
      <c r="K202" s="5"/>
      <c r="L202" s="6"/>
    </row>
    <row r="203" spans="1:12" x14ac:dyDescent="0.3">
      <c r="A203" s="1"/>
      <c r="B203" s="1"/>
      <c r="C203" s="1"/>
      <c r="D203" s="1"/>
      <c r="E203" s="1" t="s">
        <v>204</v>
      </c>
      <c r="F203" s="4">
        <v>9854.6299999999992</v>
      </c>
      <c r="G203" s="5"/>
      <c r="H203" s="4">
        <v>15750</v>
      </c>
      <c r="I203" s="5"/>
      <c r="J203" s="4">
        <f>ROUND((F203-H203),5)</f>
        <v>-5895.37</v>
      </c>
      <c r="K203" s="5"/>
      <c r="L203" s="6">
        <f>ROUND(IF(H203=0, IF(F203=0, 0, 1), F203/H203),5)</f>
        <v>0.62568999999999997</v>
      </c>
    </row>
    <row r="204" spans="1:12" ht="15" thickBot="1" x14ac:dyDescent="0.35">
      <c r="A204" s="1"/>
      <c r="B204" s="1"/>
      <c r="C204" s="1"/>
      <c r="D204" s="1"/>
      <c r="E204" s="1" t="s">
        <v>205</v>
      </c>
      <c r="F204" s="7">
        <v>610.20000000000005</v>
      </c>
      <c r="G204" s="5"/>
      <c r="H204" s="7">
        <v>2000</v>
      </c>
      <c r="I204" s="5"/>
      <c r="J204" s="7">
        <f>ROUND((F204-H204),5)</f>
        <v>-1389.8</v>
      </c>
      <c r="K204" s="5"/>
      <c r="L204" s="8">
        <f>ROUND(IF(H204=0, IF(F204=0, 0, 1), F204/H204),5)</f>
        <v>0.30509999999999998</v>
      </c>
    </row>
    <row r="205" spans="1:12" x14ac:dyDescent="0.3">
      <c r="A205" s="1"/>
      <c r="B205" s="1"/>
      <c r="C205" s="1"/>
      <c r="D205" s="1" t="s">
        <v>206</v>
      </c>
      <c r="E205" s="1"/>
      <c r="F205" s="4">
        <f>ROUND(SUM(F202:F204),5)</f>
        <v>10464.83</v>
      </c>
      <c r="G205" s="5"/>
      <c r="H205" s="4">
        <f>ROUND(SUM(H202:H204),5)</f>
        <v>17750</v>
      </c>
      <c r="I205" s="5"/>
      <c r="J205" s="4">
        <f>ROUND((F205-H205),5)</f>
        <v>-7285.17</v>
      </c>
      <c r="K205" s="5"/>
      <c r="L205" s="6">
        <f>ROUND(IF(H205=0, IF(F205=0, 0, 1), F205/H205),5)</f>
        <v>0.58957000000000004</v>
      </c>
    </row>
    <row r="206" spans="1:12" x14ac:dyDescent="0.3">
      <c r="A206" s="1"/>
      <c r="B206" s="1"/>
      <c r="C206" s="1"/>
      <c r="D206" s="1" t="s">
        <v>207</v>
      </c>
      <c r="E206" s="1"/>
      <c r="F206" s="4"/>
      <c r="G206" s="5"/>
      <c r="H206" s="4"/>
      <c r="I206" s="5"/>
      <c r="J206" s="4"/>
      <c r="K206" s="5"/>
      <c r="L206" s="6"/>
    </row>
    <row r="207" spans="1:12" x14ac:dyDescent="0.3">
      <c r="A207" s="1"/>
      <c r="B207" s="1"/>
      <c r="C207" s="1"/>
      <c r="D207" s="1"/>
      <c r="E207" s="1" t="s">
        <v>208</v>
      </c>
      <c r="F207" s="4">
        <v>15490.7</v>
      </c>
      <c r="G207" s="5"/>
      <c r="H207" s="4">
        <v>12000</v>
      </c>
      <c r="I207" s="5"/>
      <c r="J207" s="4">
        <f>ROUND((F207-H207),5)</f>
        <v>3490.7</v>
      </c>
      <c r="K207" s="5"/>
      <c r="L207" s="6">
        <f>ROUND(IF(H207=0, IF(F207=0, 0, 1), F207/H207),5)</f>
        <v>1.2908900000000001</v>
      </c>
    </row>
    <row r="208" spans="1:12" ht="15" thickBot="1" x14ac:dyDescent="0.35">
      <c r="A208" s="1"/>
      <c r="B208" s="1"/>
      <c r="C208" s="1"/>
      <c r="D208" s="1"/>
      <c r="E208" s="1" t="s">
        <v>209</v>
      </c>
      <c r="F208" s="7">
        <v>1618.11</v>
      </c>
      <c r="G208" s="5"/>
      <c r="H208" s="7"/>
      <c r="I208" s="5"/>
      <c r="J208" s="7"/>
      <c r="K208" s="5"/>
      <c r="L208" s="8"/>
    </row>
    <row r="209" spans="1:12" x14ac:dyDescent="0.3">
      <c r="A209" s="1"/>
      <c r="B209" s="1"/>
      <c r="C209" s="1"/>
      <c r="D209" s="1" t="s">
        <v>210</v>
      </c>
      <c r="E209" s="1"/>
      <c r="F209" s="4">
        <f>ROUND(SUM(F206:F208),5)</f>
        <v>17108.810000000001</v>
      </c>
      <c r="G209" s="5"/>
      <c r="H209" s="4">
        <f>ROUND(SUM(H206:H208),5)</f>
        <v>12000</v>
      </c>
      <c r="I209" s="5"/>
      <c r="J209" s="4">
        <f>ROUND((F209-H209),5)</f>
        <v>5108.8100000000004</v>
      </c>
      <c r="K209" s="5"/>
      <c r="L209" s="6">
        <f>ROUND(IF(H209=0, IF(F209=0, 0, 1), F209/H209),5)</f>
        <v>1.4257299999999999</v>
      </c>
    </row>
    <row r="210" spans="1:12" x14ac:dyDescent="0.3">
      <c r="A210" s="1"/>
      <c r="B210" s="1"/>
      <c r="C210" s="1"/>
      <c r="D210" s="1" t="s">
        <v>211</v>
      </c>
      <c r="E210" s="1"/>
      <c r="F210" s="4"/>
      <c r="G210" s="5"/>
      <c r="H210" s="4"/>
      <c r="I210" s="5"/>
      <c r="J210" s="4"/>
      <c r="K210" s="5"/>
      <c r="L210" s="6"/>
    </row>
    <row r="211" spans="1:12" x14ac:dyDescent="0.3">
      <c r="A211" s="1"/>
      <c r="B211" s="1"/>
      <c r="C211" s="1"/>
      <c r="D211" s="1"/>
      <c r="E211" s="1" t="s">
        <v>212</v>
      </c>
      <c r="F211" s="4">
        <v>3276.21</v>
      </c>
      <c r="G211" s="5"/>
      <c r="H211" s="4">
        <v>5000</v>
      </c>
      <c r="I211" s="5"/>
      <c r="J211" s="4">
        <f>ROUND((F211-H211),5)</f>
        <v>-1723.79</v>
      </c>
      <c r="K211" s="5"/>
      <c r="L211" s="6">
        <f>ROUND(IF(H211=0, IF(F211=0, 0, 1), F211/H211),5)</f>
        <v>0.65524000000000004</v>
      </c>
    </row>
    <row r="212" spans="1:12" x14ac:dyDescent="0.3">
      <c r="A212" s="1"/>
      <c r="B212" s="1"/>
      <c r="C212" s="1"/>
      <c r="D212" s="1"/>
      <c r="E212" s="1" t="s">
        <v>213</v>
      </c>
      <c r="F212" s="4">
        <v>898</v>
      </c>
      <c r="G212" s="5"/>
      <c r="H212" s="4">
        <v>1000</v>
      </c>
      <c r="I212" s="5"/>
      <c r="J212" s="4">
        <f>ROUND((F212-H212),5)</f>
        <v>-102</v>
      </c>
      <c r="K212" s="5"/>
      <c r="L212" s="6">
        <f>ROUND(IF(H212=0, IF(F212=0, 0, 1), F212/H212),5)</f>
        <v>0.89800000000000002</v>
      </c>
    </row>
    <row r="213" spans="1:12" x14ac:dyDescent="0.3">
      <c r="A213" s="1"/>
      <c r="B213" s="1"/>
      <c r="C213" s="1"/>
      <c r="D213" s="1"/>
      <c r="E213" s="1" t="s">
        <v>214</v>
      </c>
      <c r="F213" s="4">
        <v>2097.08</v>
      </c>
      <c r="G213" s="5"/>
      <c r="H213" s="4">
        <v>3000</v>
      </c>
      <c r="I213" s="5"/>
      <c r="J213" s="4">
        <f>ROUND((F213-H213),5)</f>
        <v>-902.92</v>
      </c>
      <c r="K213" s="5"/>
      <c r="L213" s="6">
        <f>ROUND(IF(H213=0, IF(F213=0, 0, 1), F213/H213),5)</f>
        <v>0.69903000000000004</v>
      </c>
    </row>
    <row r="214" spans="1:12" x14ac:dyDescent="0.3">
      <c r="A214" s="1"/>
      <c r="B214" s="1"/>
      <c r="C214" s="1"/>
      <c r="D214" s="1"/>
      <c r="E214" s="1" t="s">
        <v>215</v>
      </c>
      <c r="F214" s="4">
        <v>4245.57</v>
      </c>
      <c r="G214" s="5"/>
      <c r="H214" s="4">
        <v>3000</v>
      </c>
      <c r="I214" s="5"/>
      <c r="J214" s="4">
        <f>ROUND((F214-H214),5)</f>
        <v>1245.57</v>
      </c>
      <c r="K214" s="5"/>
      <c r="L214" s="6">
        <f>ROUND(IF(H214=0, IF(F214=0, 0, 1), F214/H214),5)</f>
        <v>1.4151899999999999</v>
      </c>
    </row>
    <row r="215" spans="1:12" x14ac:dyDescent="0.3">
      <c r="A215" s="1"/>
      <c r="B215" s="1"/>
      <c r="C215" s="1"/>
      <c r="D215" s="1"/>
      <c r="E215" s="1" t="s">
        <v>216</v>
      </c>
      <c r="F215" s="4">
        <v>2046.07</v>
      </c>
      <c r="G215" s="5"/>
      <c r="H215" s="4">
        <v>700</v>
      </c>
      <c r="I215" s="5"/>
      <c r="J215" s="4">
        <f>ROUND((F215-H215),5)</f>
        <v>1346.07</v>
      </c>
      <c r="K215" s="5"/>
      <c r="L215" s="6">
        <f>ROUND(IF(H215=0, IF(F215=0, 0, 1), F215/H215),5)</f>
        <v>2.9229599999999998</v>
      </c>
    </row>
    <row r="216" spans="1:12" ht="15" thickBot="1" x14ac:dyDescent="0.35">
      <c r="A216" s="1"/>
      <c r="B216" s="1"/>
      <c r="C216" s="1"/>
      <c r="D216" s="1"/>
      <c r="E216" s="1" t="s">
        <v>217</v>
      </c>
      <c r="F216" s="7">
        <v>435</v>
      </c>
      <c r="G216" s="5"/>
      <c r="H216" s="7"/>
      <c r="I216" s="5"/>
      <c r="J216" s="7"/>
      <c r="K216" s="5"/>
      <c r="L216" s="8"/>
    </row>
    <row r="217" spans="1:12" x14ac:dyDescent="0.3">
      <c r="A217" s="1"/>
      <c r="B217" s="1"/>
      <c r="C217" s="1"/>
      <c r="D217" s="1" t="s">
        <v>218</v>
      </c>
      <c r="E217" s="1"/>
      <c r="F217" s="4">
        <f>ROUND(SUM(F210:F216),5)</f>
        <v>12997.93</v>
      </c>
      <c r="G217" s="5"/>
      <c r="H217" s="4">
        <f>ROUND(SUM(H210:H216),5)</f>
        <v>12700</v>
      </c>
      <c r="I217" s="5"/>
      <c r="J217" s="4">
        <f>ROUND((F217-H217),5)</f>
        <v>297.93</v>
      </c>
      <c r="K217" s="5"/>
      <c r="L217" s="6">
        <f>ROUND(IF(H217=0, IF(F217=0, 0, 1), F217/H217),5)</f>
        <v>1.02346</v>
      </c>
    </row>
    <row r="218" spans="1:12" x14ac:dyDescent="0.3">
      <c r="A218" s="1"/>
      <c r="B218" s="1"/>
      <c r="C218" s="1"/>
      <c r="D218" s="1" t="s">
        <v>219</v>
      </c>
      <c r="E218" s="1"/>
      <c r="F218" s="4"/>
      <c r="G218" s="5"/>
      <c r="H218" s="4"/>
      <c r="I218" s="5"/>
      <c r="J218" s="4"/>
      <c r="K218" s="5"/>
      <c r="L218" s="6"/>
    </row>
    <row r="219" spans="1:12" ht="15" thickBot="1" x14ac:dyDescent="0.35">
      <c r="A219" s="1"/>
      <c r="B219" s="1"/>
      <c r="C219" s="1"/>
      <c r="D219" s="1"/>
      <c r="E219" s="1" t="s">
        <v>220</v>
      </c>
      <c r="F219" s="7">
        <v>0</v>
      </c>
      <c r="G219" s="5"/>
      <c r="H219" s="7">
        <v>34000</v>
      </c>
      <c r="I219" s="5"/>
      <c r="J219" s="7">
        <f>ROUND((F219-H219),5)</f>
        <v>-34000</v>
      </c>
      <c r="K219" s="5"/>
      <c r="L219" s="8">
        <f>ROUND(IF(H219=0, IF(F219=0, 0, 1), F219/H219),5)</f>
        <v>0</v>
      </c>
    </row>
    <row r="220" spans="1:12" x14ac:dyDescent="0.3">
      <c r="A220" s="1"/>
      <c r="B220" s="1"/>
      <c r="C220" s="1"/>
      <c r="D220" s="1" t="s">
        <v>221</v>
      </c>
      <c r="E220" s="1"/>
      <c r="F220" s="4">
        <f>ROUND(SUM(F218:F219),5)</f>
        <v>0</v>
      </c>
      <c r="G220" s="5"/>
      <c r="H220" s="4">
        <f>ROUND(SUM(H218:H219),5)</f>
        <v>34000</v>
      </c>
      <c r="I220" s="5"/>
      <c r="J220" s="4">
        <f>ROUND((F220-H220),5)</f>
        <v>-34000</v>
      </c>
      <c r="K220" s="5"/>
      <c r="L220" s="6">
        <f>ROUND(IF(H220=0, IF(F220=0, 0, 1), F220/H220),5)</f>
        <v>0</v>
      </c>
    </row>
    <row r="221" spans="1:12" x14ac:dyDescent="0.3">
      <c r="A221" s="1"/>
      <c r="B221" s="1"/>
      <c r="C221" s="1"/>
      <c r="D221" s="1" t="s">
        <v>222</v>
      </c>
      <c r="E221" s="1"/>
      <c r="F221" s="4"/>
      <c r="G221" s="5"/>
      <c r="H221" s="4"/>
      <c r="I221" s="5"/>
      <c r="J221" s="4"/>
      <c r="K221" s="5"/>
      <c r="L221" s="6"/>
    </row>
    <row r="222" spans="1:12" x14ac:dyDescent="0.3">
      <c r="A222" s="1"/>
      <c r="B222" s="1"/>
      <c r="C222" s="1"/>
      <c r="D222" s="1"/>
      <c r="E222" s="1" t="s">
        <v>223</v>
      </c>
      <c r="F222" s="4">
        <v>9855.41</v>
      </c>
      <c r="G222" s="5"/>
      <c r="H222" s="4">
        <v>12500</v>
      </c>
      <c r="I222" s="5"/>
      <c r="J222" s="4">
        <f t="shared" ref="J222:J231" si="18">ROUND((F222-H222),5)</f>
        <v>-2644.59</v>
      </c>
      <c r="K222" s="5"/>
      <c r="L222" s="6">
        <f t="shared" ref="L222:L231" si="19">ROUND(IF(H222=0, IF(F222=0, 0, 1), F222/H222),5)</f>
        <v>0.78842999999999996</v>
      </c>
    </row>
    <row r="223" spans="1:12" x14ac:dyDescent="0.3">
      <c r="A223" s="1"/>
      <c r="B223" s="1"/>
      <c r="C223" s="1"/>
      <c r="D223" s="1"/>
      <c r="E223" s="1" t="s">
        <v>224</v>
      </c>
      <c r="F223" s="4">
        <v>31205.91</v>
      </c>
      <c r="G223" s="5"/>
      <c r="H223" s="4">
        <v>34822</v>
      </c>
      <c r="I223" s="5"/>
      <c r="J223" s="4">
        <f t="shared" si="18"/>
        <v>-3616.09</v>
      </c>
      <c r="K223" s="5"/>
      <c r="L223" s="6">
        <f t="shared" si="19"/>
        <v>0.89615999999999996</v>
      </c>
    </row>
    <row r="224" spans="1:12" x14ac:dyDescent="0.3">
      <c r="A224" s="1"/>
      <c r="B224" s="1"/>
      <c r="C224" s="1"/>
      <c r="D224" s="1"/>
      <c r="E224" s="1" t="s">
        <v>225</v>
      </c>
      <c r="F224" s="4">
        <v>1551.83</v>
      </c>
      <c r="G224" s="5"/>
      <c r="H224" s="4">
        <v>1030</v>
      </c>
      <c r="I224" s="5"/>
      <c r="J224" s="4">
        <f t="shared" si="18"/>
        <v>521.83000000000004</v>
      </c>
      <c r="K224" s="5"/>
      <c r="L224" s="6">
        <f t="shared" si="19"/>
        <v>1.5066299999999999</v>
      </c>
    </row>
    <row r="225" spans="1:12" x14ac:dyDescent="0.3">
      <c r="A225" s="1"/>
      <c r="B225" s="1"/>
      <c r="C225" s="1"/>
      <c r="D225" s="1"/>
      <c r="E225" s="1" t="s">
        <v>226</v>
      </c>
      <c r="F225" s="4">
        <v>927.96</v>
      </c>
      <c r="G225" s="5"/>
      <c r="H225" s="4">
        <v>8159</v>
      </c>
      <c r="I225" s="5"/>
      <c r="J225" s="4">
        <f t="shared" si="18"/>
        <v>-7231.04</v>
      </c>
      <c r="K225" s="5"/>
      <c r="L225" s="6">
        <f t="shared" si="19"/>
        <v>0.11373</v>
      </c>
    </row>
    <row r="226" spans="1:12" x14ac:dyDescent="0.3">
      <c r="A226" s="1"/>
      <c r="B226" s="1"/>
      <c r="C226" s="1"/>
      <c r="D226" s="1"/>
      <c r="E226" s="1" t="s">
        <v>227</v>
      </c>
      <c r="F226" s="4">
        <v>5097.51</v>
      </c>
      <c r="G226" s="5"/>
      <c r="H226" s="4">
        <v>8159</v>
      </c>
      <c r="I226" s="5"/>
      <c r="J226" s="4">
        <f t="shared" si="18"/>
        <v>-3061.49</v>
      </c>
      <c r="K226" s="5"/>
      <c r="L226" s="6">
        <f t="shared" si="19"/>
        <v>0.62477000000000005</v>
      </c>
    </row>
    <row r="227" spans="1:12" x14ac:dyDescent="0.3">
      <c r="A227" s="1"/>
      <c r="B227" s="1"/>
      <c r="C227" s="1"/>
      <c r="D227" s="1"/>
      <c r="E227" s="1" t="s">
        <v>228</v>
      </c>
      <c r="F227" s="4">
        <v>8342.24</v>
      </c>
      <c r="G227" s="5"/>
      <c r="H227" s="4">
        <v>8159</v>
      </c>
      <c r="I227" s="5"/>
      <c r="J227" s="4">
        <f t="shared" si="18"/>
        <v>183.24</v>
      </c>
      <c r="K227" s="5"/>
      <c r="L227" s="6">
        <f t="shared" si="19"/>
        <v>1.0224599999999999</v>
      </c>
    </row>
    <row r="228" spans="1:12" x14ac:dyDescent="0.3">
      <c r="A228" s="1"/>
      <c r="B228" s="1"/>
      <c r="C228" s="1"/>
      <c r="D228" s="1"/>
      <c r="E228" s="1" t="s">
        <v>229</v>
      </c>
      <c r="F228" s="4">
        <v>1393.03</v>
      </c>
      <c r="G228" s="5"/>
      <c r="H228" s="4">
        <v>2000</v>
      </c>
      <c r="I228" s="5"/>
      <c r="J228" s="4">
        <f t="shared" si="18"/>
        <v>-606.97</v>
      </c>
      <c r="K228" s="5"/>
      <c r="L228" s="6">
        <f t="shared" si="19"/>
        <v>0.69652000000000003</v>
      </c>
    </row>
    <row r="229" spans="1:12" x14ac:dyDescent="0.3">
      <c r="A229" s="1"/>
      <c r="B229" s="1"/>
      <c r="C229" s="1"/>
      <c r="D229" s="1"/>
      <c r="E229" s="1" t="s">
        <v>230</v>
      </c>
      <c r="F229" s="4">
        <v>4472.99</v>
      </c>
      <c r="G229" s="5"/>
      <c r="H229" s="4">
        <v>7200</v>
      </c>
      <c r="I229" s="5"/>
      <c r="J229" s="4">
        <f t="shared" si="18"/>
        <v>-2727.01</v>
      </c>
      <c r="K229" s="5"/>
      <c r="L229" s="6">
        <f t="shared" si="19"/>
        <v>0.62124999999999997</v>
      </c>
    </row>
    <row r="230" spans="1:12" ht="15" thickBot="1" x14ac:dyDescent="0.35">
      <c r="A230" s="1"/>
      <c r="B230" s="1"/>
      <c r="C230" s="1"/>
      <c r="D230" s="1"/>
      <c r="E230" s="1" t="s">
        <v>231</v>
      </c>
      <c r="F230" s="7">
        <v>128.69</v>
      </c>
      <c r="G230" s="5"/>
      <c r="H230" s="7">
        <v>1500</v>
      </c>
      <c r="I230" s="5"/>
      <c r="J230" s="7">
        <f t="shared" si="18"/>
        <v>-1371.31</v>
      </c>
      <c r="K230" s="5"/>
      <c r="L230" s="8">
        <f t="shared" si="19"/>
        <v>8.5790000000000005E-2</v>
      </c>
    </row>
    <row r="231" spans="1:12" x14ac:dyDescent="0.3">
      <c r="A231" s="1"/>
      <c r="B231" s="1"/>
      <c r="C231" s="1"/>
      <c r="D231" s="1" t="s">
        <v>232</v>
      </c>
      <c r="E231" s="1"/>
      <c r="F231" s="4">
        <f>ROUND(SUM(F221:F230),5)</f>
        <v>62975.57</v>
      </c>
      <c r="G231" s="5"/>
      <c r="H231" s="4">
        <f>ROUND(SUM(H221:H230),5)</f>
        <v>83529</v>
      </c>
      <c r="I231" s="5"/>
      <c r="J231" s="4">
        <f t="shared" si="18"/>
        <v>-20553.43</v>
      </c>
      <c r="K231" s="5"/>
      <c r="L231" s="6">
        <f t="shared" si="19"/>
        <v>0.75394000000000005</v>
      </c>
    </row>
    <row r="232" spans="1:12" x14ac:dyDescent="0.3">
      <c r="A232" s="1"/>
      <c r="B232" s="1"/>
      <c r="C232" s="1"/>
      <c r="D232" s="1" t="s">
        <v>233</v>
      </c>
      <c r="E232" s="1"/>
      <c r="F232" s="4"/>
      <c r="G232" s="5"/>
      <c r="H232" s="4"/>
      <c r="I232" s="5"/>
      <c r="J232" s="4"/>
      <c r="K232" s="5"/>
      <c r="L232" s="6"/>
    </row>
    <row r="233" spans="1:12" x14ac:dyDescent="0.3">
      <c r="A233" s="1"/>
      <c r="B233" s="1"/>
      <c r="C233" s="1"/>
      <c r="D233" s="1"/>
      <c r="E233" s="1" t="s">
        <v>234</v>
      </c>
      <c r="F233" s="4">
        <v>17464</v>
      </c>
      <c r="G233" s="5"/>
      <c r="H233" s="4">
        <v>17464</v>
      </c>
      <c r="I233" s="5"/>
      <c r="J233" s="4">
        <f t="shared" ref="J233:J242" si="20">ROUND((F233-H233),5)</f>
        <v>0</v>
      </c>
      <c r="K233" s="5"/>
      <c r="L233" s="6">
        <f t="shared" ref="L233:L242" si="21">ROUND(IF(H233=0, IF(F233=0, 0, 1), F233/H233),5)</f>
        <v>1</v>
      </c>
    </row>
    <row r="234" spans="1:12" x14ac:dyDescent="0.3">
      <c r="A234" s="1"/>
      <c r="B234" s="1"/>
      <c r="C234" s="1"/>
      <c r="D234" s="1"/>
      <c r="E234" s="1" t="s">
        <v>235</v>
      </c>
      <c r="F234" s="4">
        <v>7203.6</v>
      </c>
      <c r="G234" s="5"/>
      <c r="H234" s="4">
        <v>7204</v>
      </c>
      <c r="I234" s="5"/>
      <c r="J234" s="4">
        <f t="shared" si="20"/>
        <v>-0.4</v>
      </c>
      <c r="K234" s="5"/>
      <c r="L234" s="6">
        <f t="shared" si="21"/>
        <v>0.99994000000000005</v>
      </c>
    </row>
    <row r="235" spans="1:12" x14ac:dyDescent="0.3">
      <c r="A235" s="1"/>
      <c r="B235" s="1"/>
      <c r="C235" s="1"/>
      <c r="D235" s="1"/>
      <c r="E235" s="1" t="s">
        <v>236</v>
      </c>
      <c r="F235" s="4">
        <v>0</v>
      </c>
      <c r="G235" s="5"/>
      <c r="H235" s="4">
        <v>45000</v>
      </c>
      <c r="I235" s="5"/>
      <c r="J235" s="4">
        <f t="shared" si="20"/>
        <v>-45000</v>
      </c>
      <c r="K235" s="5"/>
      <c r="L235" s="6">
        <f t="shared" si="21"/>
        <v>0</v>
      </c>
    </row>
    <row r="236" spans="1:12" x14ac:dyDescent="0.3">
      <c r="A236" s="1"/>
      <c r="B236" s="1"/>
      <c r="C236" s="1"/>
      <c r="D236" s="1"/>
      <c r="E236" s="1" t="s">
        <v>237</v>
      </c>
      <c r="F236" s="4">
        <v>4781.25</v>
      </c>
      <c r="G236" s="5"/>
      <c r="H236" s="4">
        <v>9563</v>
      </c>
      <c r="I236" s="5"/>
      <c r="J236" s="4">
        <f t="shared" si="20"/>
        <v>-4781.75</v>
      </c>
      <c r="K236" s="5"/>
      <c r="L236" s="6">
        <f t="shared" si="21"/>
        <v>0.49997000000000003</v>
      </c>
    </row>
    <row r="237" spans="1:12" x14ac:dyDescent="0.3">
      <c r="A237" s="1"/>
      <c r="B237" s="1"/>
      <c r="C237" s="1"/>
      <c r="D237" s="1"/>
      <c r="E237" s="1" t="s">
        <v>238</v>
      </c>
      <c r="F237" s="4">
        <v>0</v>
      </c>
      <c r="G237" s="5"/>
      <c r="H237" s="4">
        <v>55750</v>
      </c>
      <c r="I237" s="5"/>
      <c r="J237" s="4">
        <f t="shared" si="20"/>
        <v>-55750</v>
      </c>
      <c r="K237" s="5"/>
      <c r="L237" s="6">
        <f t="shared" si="21"/>
        <v>0</v>
      </c>
    </row>
    <row r="238" spans="1:12" x14ac:dyDescent="0.3">
      <c r="A238" s="1"/>
      <c r="B238" s="1"/>
      <c r="C238" s="1"/>
      <c r="D238" s="1"/>
      <c r="E238" s="1" t="s">
        <v>239</v>
      </c>
      <c r="F238" s="4">
        <v>5923.43</v>
      </c>
      <c r="G238" s="5"/>
      <c r="H238" s="4">
        <v>11847</v>
      </c>
      <c r="I238" s="5"/>
      <c r="J238" s="4">
        <f t="shared" si="20"/>
        <v>-5923.57</v>
      </c>
      <c r="K238" s="5"/>
      <c r="L238" s="6">
        <f t="shared" si="21"/>
        <v>0.49998999999999999</v>
      </c>
    </row>
    <row r="239" spans="1:12" x14ac:dyDescent="0.3">
      <c r="A239" s="1"/>
      <c r="B239" s="1"/>
      <c r="C239" s="1"/>
      <c r="D239" s="1"/>
      <c r="E239" s="1" t="s">
        <v>240</v>
      </c>
      <c r="F239" s="4">
        <v>16950</v>
      </c>
      <c r="G239" s="5"/>
      <c r="H239" s="4">
        <v>16950</v>
      </c>
      <c r="I239" s="5"/>
      <c r="J239" s="4">
        <f t="shared" si="20"/>
        <v>0</v>
      </c>
      <c r="K239" s="5"/>
      <c r="L239" s="6">
        <f t="shared" si="21"/>
        <v>1</v>
      </c>
    </row>
    <row r="240" spans="1:12" x14ac:dyDescent="0.3">
      <c r="A240" s="1"/>
      <c r="B240" s="1"/>
      <c r="C240" s="1"/>
      <c r="D240" s="1"/>
      <c r="E240" s="1" t="s">
        <v>241</v>
      </c>
      <c r="F240" s="4">
        <v>3729</v>
      </c>
      <c r="G240" s="5"/>
      <c r="H240" s="4">
        <v>3729</v>
      </c>
      <c r="I240" s="5"/>
      <c r="J240" s="4">
        <f t="shared" si="20"/>
        <v>0</v>
      </c>
      <c r="K240" s="5"/>
      <c r="L240" s="6">
        <f t="shared" si="21"/>
        <v>1</v>
      </c>
    </row>
    <row r="241" spans="1:12" ht="15" thickBot="1" x14ac:dyDescent="0.35">
      <c r="A241" s="1"/>
      <c r="B241" s="1"/>
      <c r="C241" s="1"/>
      <c r="D241" s="1"/>
      <c r="E241" s="1" t="s">
        <v>242</v>
      </c>
      <c r="F241" s="7">
        <v>0</v>
      </c>
      <c r="G241" s="5"/>
      <c r="H241" s="7">
        <v>280000</v>
      </c>
      <c r="I241" s="5"/>
      <c r="J241" s="7">
        <f t="shared" si="20"/>
        <v>-280000</v>
      </c>
      <c r="K241" s="5"/>
      <c r="L241" s="8">
        <f t="shared" si="21"/>
        <v>0</v>
      </c>
    </row>
    <row r="242" spans="1:12" x14ac:dyDescent="0.3">
      <c r="A242" s="1"/>
      <c r="B242" s="1"/>
      <c r="C242" s="1"/>
      <c r="D242" s="1" t="s">
        <v>243</v>
      </c>
      <c r="E242" s="1"/>
      <c r="F242" s="4">
        <f>ROUND(SUM(F232:F241),5)</f>
        <v>56051.28</v>
      </c>
      <c r="G242" s="5"/>
      <c r="H242" s="4">
        <f>ROUND(SUM(H232:H241),5)</f>
        <v>447507</v>
      </c>
      <c r="I242" s="5"/>
      <c r="J242" s="4">
        <f t="shared" si="20"/>
        <v>-391455.72</v>
      </c>
      <c r="K242" s="5"/>
      <c r="L242" s="6">
        <f t="shared" si="21"/>
        <v>0.12525</v>
      </c>
    </row>
    <row r="243" spans="1:12" x14ac:dyDescent="0.3">
      <c r="A243" s="1"/>
      <c r="B243" s="1"/>
      <c r="C243" s="1"/>
      <c r="D243" s="1" t="s">
        <v>244</v>
      </c>
      <c r="E243" s="1"/>
      <c r="F243" s="4"/>
      <c r="G243" s="5"/>
      <c r="H243" s="4"/>
      <c r="I243" s="5"/>
      <c r="J243" s="4"/>
      <c r="K243" s="5"/>
      <c r="L243" s="6"/>
    </row>
    <row r="244" spans="1:12" x14ac:dyDescent="0.3">
      <c r="A244" s="1"/>
      <c r="B244" s="1"/>
      <c r="C244" s="1"/>
      <c r="D244" s="1"/>
      <c r="E244" s="1" t="s">
        <v>245</v>
      </c>
      <c r="F244" s="4">
        <v>130000</v>
      </c>
      <c r="G244" s="5"/>
      <c r="H244" s="4">
        <v>80000</v>
      </c>
      <c r="I244" s="5"/>
      <c r="J244" s="4">
        <f>ROUND((F244-H244),5)</f>
        <v>50000</v>
      </c>
      <c r="K244" s="5"/>
      <c r="L244" s="6">
        <f>ROUND(IF(H244=0, IF(F244=0, 0, 1), F244/H244),5)</f>
        <v>1.625</v>
      </c>
    </row>
    <row r="245" spans="1:12" x14ac:dyDescent="0.3">
      <c r="A245" s="1"/>
      <c r="B245" s="1"/>
      <c r="C245" s="1"/>
      <c r="D245" s="1"/>
      <c r="E245" s="1" t="s">
        <v>246</v>
      </c>
      <c r="F245" s="4">
        <v>5000</v>
      </c>
      <c r="G245" s="5"/>
      <c r="H245" s="4">
        <v>5000</v>
      </c>
      <c r="I245" s="5"/>
      <c r="J245" s="4">
        <f>ROUND((F245-H245),5)</f>
        <v>0</v>
      </c>
      <c r="K245" s="5"/>
      <c r="L245" s="6">
        <f>ROUND(IF(H245=0, IF(F245=0, 0, 1), F245/H245),5)</f>
        <v>1</v>
      </c>
    </row>
    <row r="246" spans="1:12" x14ac:dyDescent="0.3">
      <c r="A246" s="1"/>
      <c r="B246" s="1"/>
      <c r="C246" s="1"/>
      <c r="D246" s="1"/>
      <c r="E246" s="1" t="s">
        <v>247</v>
      </c>
      <c r="F246" s="4">
        <v>25000</v>
      </c>
      <c r="G246" s="5"/>
      <c r="H246" s="4">
        <v>10000</v>
      </c>
      <c r="I246" s="5"/>
      <c r="J246" s="4">
        <f>ROUND((F246-H246),5)</f>
        <v>15000</v>
      </c>
      <c r="K246" s="5"/>
      <c r="L246" s="6">
        <f>ROUND(IF(H246=0, IF(F246=0, 0, 1), F246/H246),5)</f>
        <v>2.5</v>
      </c>
    </row>
    <row r="247" spans="1:12" x14ac:dyDescent="0.3">
      <c r="A247" s="1"/>
      <c r="B247" s="1"/>
      <c r="C247" s="1"/>
      <c r="D247" s="1"/>
      <c r="E247" s="1" t="s">
        <v>248</v>
      </c>
      <c r="F247" s="4">
        <v>20000</v>
      </c>
      <c r="G247" s="5"/>
      <c r="H247" s="4">
        <v>20000</v>
      </c>
      <c r="I247" s="5"/>
      <c r="J247" s="4">
        <f>ROUND((F247-H247),5)</f>
        <v>0</v>
      </c>
      <c r="K247" s="5"/>
      <c r="L247" s="6">
        <f>ROUND(IF(H247=0, IF(F247=0, 0, 1), F247/H247),5)</f>
        <v>1</v>
      </c>
    </row>
    <row r="248" spans="1:12" x14ac:dyDescent="0.3">
      <c r="A248" s="1"/>
      <c r="B248" s="1"/>
      <c r="C248" s="1"/>
      <c r="D248" s="1"/>
      <c r="E248" s="1" t="s">
        <v>249</v>
      </c>
      <c r="F248" s="4">
        <v>55000</v>
      </c>
      <c r="G248" s="5"/>
      <c r="H248" s="4">
        <v>5000</v>
      </c>
      <c r="I248" s="5"/>
      <c r="J248" s="4">
        <f>ROUND((F248-H248),5)</f>
        <v>50000</v>
      </c>
      <c r="K248" s="5"/>
      <c r="L248" s="6">
        <f>ROUND(IF(H248=0, IF(F248=0, 0, 1), F248/H248),5)</f>
        <v>11</v>
      </c>
    </row>
    <row r="249" spans="1:12" x14ac:dyDescent="0.3">
      <c r="A249" s="1"/>
      <c r="B249" s="1"/>
      <c r="C249" s="1"/>
      <c r="D249" s="1"/>
      <c r="E249" s="1" t="s">
        <v>250</v>
      </c>
      <c r="F249" s="4">
        <v>10000</v>
      </c>
      <c r="G249" s="5"/>
      <c r="H249" s="4"/>
      <c r="I249" s="5"/>
      <c r="J249" s="4"/>
      <c r="K249" s="5"/>
      <c r="L249" s="6"/>
    </row>
    <row r="250" spans="1:12" x14ac:dyDescent="0.3">
      <c r="A250" s="1"/>
      <c r="B250" s="1"/>
      <c r="C250" s="1"/>
      <c r="D250" s="1"/>
      <c r="E250" s="1" t="s">
        <v>251</v>
      </c>
      <c r="F250" s="4">
        <v>5000</v>
      </c>
      <c r="G250" s="5"/>
      <c r="H250" s="4">
        <v>5000</v>
      </c>
      <c r="I250" s="5"/>
      <c r="J250" s="4">
        <f t="shared" ref="J250:J259" si="22">ROUND((F250-H250),5)</f>
        <v>0</v>
      </c>
      <c r="K250" s="5"/>
      <c r="L250" s="6">
        <f t="shared" ref="L250:L259" si="23">ROUND(IF(H250=0, IF(F250=0, 0, 1), F250/H250),5)</f>
        <v>1</v>
      </c>
    </row>
    <row r="251" spans="1:12" x14ac:dyDescent="0.3">
      <c r="A251" s="1"/>
      <c r="B251" s="1"/>
      <c r="C251" s="1"/>
      <c r="D251" s="1"/>
      <c r="E251" s="1" t="s">
        <v>252</v>
      </c>
      <c r="F251" s="4">
        <v>5000</v>
      </c>
      <c r="G251" s="5"/>
      <c r="H251" s="4">
        <v>5000</v>
      </c>
      <c r="I251" s="5"/>
      <c r="J251" s="4">
        <f t="shared" si="22"/>
        <v>0</v>
      </c>
      <c r="K251" s="5"/>
      <c r="L251" s="6">
        <f t="shared" si="23"/>
        <v>1</v>
      </c>
    </row>
    <row r="252" spans="1:12" x14ac:dyDescent="0.3">
      <c r="A252" s="1"/>
      <c r="B252" s="1"/>
      <c r="C252" s="1"/>
      <c r="D252" s="1"/>
      <c r="E252" s="1" t="s">
        <v>253</v>
      </c>
      <c r="F252" s="4">
        <v>30000</v>
      </c>
      <c r="G252" s="5"/>
      <c r="H252" s="4">
        <v>5000</v>
      </c>
      <c r="I252" s="5"/>
      <c r="J252" s="4">
        <f t="shared" si="22"/>
        <v>25000</v>
      </c>
      <c r="K252" s="5"/>
      <c r="L252" s="6">
        <f t="shared" si="23"/>
        <v>6</v>
      </c>
    </row>
    <row r="253" spans="1:12" x14ac:dyDescent="0.3">
      <c r="A253" s="1"/>
      <c r="B253" s="1"/>
      <c r="C253" s="1"/>
      <c r="D253" s="1"/>
      <c r="E253" s="1" t="s">
        <v>254</v>
      </c>
      <c r="F253" s="4">
        <v>55000</v>
      </c>
      <c r="G253" s="5"/>
      <c r="H253" s="4">
        <v>5000</v>
      </c>
      <c r="I253" s="5"/>
      <c r="J253" s="4">
        <f t="shared" si="22"/>
        <v>50000</v>
      </c>
      <c r="K253" s="5"/>
      <c r="L253" s="6">
        <f t="shared" si="23"/>
        <v>11</v>
      </c>
    </row>
    <row r="254" spans="1:12" x14ac:dyDescent="0.3">
      <c r="A254" s="1"/>
      <c r="B254" s="1"/>
      <c r="C254" s="1"/>
      <c r="D254" s="1"/>
      <c r="E254" s="1" t="s">
        <v>255</v>
      </c>
      <c r="F254" s="4">
        <v>20000</v>
      </c>
      <c r="G254" s="5"/>
      <c r="H254" s="4">
        <v>10000</v>
      </c>
      <c r="I254" s="5"/>
      <c r="J254" s="4">
        <f t="shared" si="22"/>
        <v>10000</v>
      </c>
      <c r="K254" s="5"/>
      <c r="L254" s="6">
        <f t="shared" si="23"/>
        <v>2</v>
      </c>
    </row>
    <row r="255" spans="1:12" x14ac:dyDescent="0.3">
      <c r="A255" s="1"/>
      <c r="B255" s="1"/>
      <c r="C255" s="1"/>
      <c r="D255" s="1"/>
      <c r="E255" s="1" t="s">
        <v>256</v>
      </c>
      <c r="F255" s="4">
        <v>15000</v>
      </c>
      <c r="G255" s="5"/>
      <c r="H255" s="4">
        <v>15000</v>
      </c>
      <c r="I255" s="5"/>
      <c r="J255" s="4">
        <f t="shared" si="22"/>
        <v>0</v>
      </c>
      <c r="K255" s="5"/>
      <c r="L255" s="6">
        <f t="shared" si="23"/>
        <v>1</v>
      </c>
    </row>
    <row r="256" spans="1:12" x14ac:dyDescent="0.3">
      <c r="A256" s="1"/>
      <c r="B256" s="1"/>
      <c r="C256" s="1"/>
      <c r="D256" s="1"/>
      <c r="E256" s="1" t="s">
        <v>257</v>
      </c>
      <c r="F256" s="4">
        <v>8000</v>
      </c>
      <c r="G256" s="5"/>
      <c r="H256" s="4">
        <v>8000</v>
      </c>
      <c r="I256" s="5"/>
      <c r="J256" s="4">
        <f t="shared" si="22"/>
        <v>0</v>
      </c>
      <c r="K256" s="5"/>
      <c r="L256" s="6">
        <f t="shared" si="23"/>
        <v>1</v>
      </c>
    </row>
    <row r="257" spans="1:12" x14ac:dyDescent="0.3">
      <c r="A257" s="1"/>
      <c r="B257" s="1"/>
      <c r="C257" s="1"/>
      <c r="D257" s="1"/>
      <c r="E257" s="1" t="s">
        <v>258</v>
      </c>
      <c r="F257" s="4">
        <v>7000</v>
      </c>
      <c r="G257" s="5"/>
      <c r="H257" s="4">
        <v>5000</v>
      </c>
      <c r="I257" s="5"/>
      <c r="J257" s="4">
        <f t="shared" si="22"/>
        <v>2000</v>
      </c>
      <c r="K257" s="5"/>
      <c r="L257" s="6">
        <f t="shared" si="23"/>
        <v>1.4</v>
      </c>
    </row>
    <row r="258" spans="1:12" ht="15" thickBot="1" x14ac:dyDescent="0.35">
      <c r="A258" s="1"/>
      <c r="B258" s="1"/>
      <c r="C258" s="1"/>
      <c r="D258" s="1"/>
      <c r="E258" s="1" t="s">
        <v>259</v>
      </c>
      <c r="F258" s="7">
        <v>38000</v>
      </c>
      <c r="G258" s="5"/>
      <c r="H258" s="7">
        <v>38000</v>
      </c>
      <c r="I258" s="5"/>
      <c r="J258" s="7">
        <f t="shared" si="22"/>
        <v>0</v>
      </c>
      <c r="K258" s="5"/>
      <c r="L258" s="8">
        <f t="shared" si="23"/>
        <v>1</v>
      </c>
    </row>
    <row r="259" spans="1:12" x14ac:dyDescent="0.3">
      <c r="A259" s="1"/>
      <c r="B259" s="1"/>
      <c r="C259" s="1"/>
      <c r="D259" s="1" t="s">
        <v>260</v>
      </c>
      <c r="E259" s="1"/>
      <c r="F259" s="4">
        <f>ROUND(SUM(F243:F258),5)</f>
        <v>428000</v>
      </c>
      <c r="G259" s="5"/>
      <c r="H259" s="4">
        <f>ROUND(SUM(H243:H258),5)</f>
        <v>216000</v>
      </c>
      <c r="I259" s="5"/>
      <c r="J259" s="4">
        <f t="shared" si="22"/>
        <v>212000</v>
      </c>
      <c r="K259" s="5"/>
      <c r="L259" s="6">
        <f t="shared" si="23"/>
        <v>1.9814799999999999</v>
      </c>
    </row>
    <row r="260" spans="1:12" x14ac:dyDescent="0.3">
      <c r="A260" s="1"/>
      <c r="B260" s="1"/>
      <c r="C260" s="1"/>
      <c r="D260" s="1" t="s">
        <v>261</v>
      </c>
      <c r="E260" s="1"/>
      <c r="F260" s="4"/>
      <c r="G260" s="5"/>
      <c r="H260" s="4"/>
      <c r="I260" s="5"/>
      <c r="J260" s="4"/>
      <c r="K260" s="5"/>
      <c r="L260" s="6"/>
    </row>
    <row r="261" spans="1:12" ht="15" thickBot="1" x14ac:dyDescent="0.35">
      <c r="A261" s="1"/>
      <c r="B261" s="1"/>
      <c r="C261" s="1"/>
      <c r="D261" s="1"/>
      <c r="E261" s="1" t="s">
        <v>262</v>
      </c>
      <c r="F261" s="7">
        <v>17957.5</v>
      </c>
      <c r="G261" s="5"/>
      <c r="H261" s="7">
        <v>65318</v>
      </c>
      <c r="I261" s="5"/>
      <c r="J261" s="7">
        <f>ROUND((F261-H261),5)</f>
        <v>-47360.5</v>
      </c>
      <c r="K261" s="5"/>
      <c r="L261" s="8">
        <f>ROUND(IF(H261=0, IF(F261=0, 0, 1), F261/H261),5)</f>
        <v>0.27492</v>
      </c>
    </row>
    <row r="262" spans="1:12" x14ac:dyDescent="0.3">
      <c r="A262" s="1"/>
      <c r="B262" s="1"/>
      <c r="C262" s="1"/>
      <c r="D262" s="1" t="s">
        <v>263</v>
      </c>
      <c r="E262" s="1"/>
      <c r="F262" s="4">
        <f>ROUND(SUM(F260:F261),5)</f>
        <v>17957.5</v>
      </c>
      <c r="G262" s="5"/>
      <c r="H262" s="4">
        <f>ROUND(SUM(H260:H261),5)</f>
        <v>65318</v>
      </c>
      <c r="I262" s="5"/>
      <c r="J262" s="4">
        <f>ROUND((F262-H262),5)</f>
        <v>-47360.5</v>
      </c>
      <c r="K262" s="5"/>
      <c r="L262" s="6">
        <f>ROUND(IF(H262=0, IF(F262=0, 0, 1), F262/H262),5)</f>
        <v>0.27492</v>
      </c>
    </row>
    <row r="263" spans="1:12" x14ac:dyDescent="0.3">
      <c r="A263" s="1"/>
      <c r="B263" s="1"/>
      <c r="C263" s="1"/>
      <c r="D263" s="1" t="s">
        <v>264</v>
      </c>
      <c r="E263" s="1"/>
      <c r="F263" s="4"/>
      <c r="G263" s="5"/>
      <c r="H263" s="4"/>
      <c r="I263" s="5"/>
      <c r="J263" s="4"/>
      <c r="K263" s="5"/>
      <c r="L263" s="6"/>
    </row>
    <row r="264" spans="1:12" x14ac:dyDescent="0.3">
      <c r="A264" s="1"/>
      <c r="B264" s="1"/>
      <c r="C264" s="1"/>
      <c r="D264" s="1"/>
      <c r="E264" s="1" t="s">
        <v>265</v>
      </c>
      <c r="F264" s="4">
        <v>0</v>
      </c>
      <c r="G264" s="5"/>
      <c r="H264" s="4">
        <v>25000</v>
      </c>
      <c r="I264" s="5"/>
      <c r="J264" s="4">
        <f>ROUND((F264-H264),5)</f>
        <v>-25000</v>
      </c>
      <c r="K264" s="5"/>
      <c r="L264" s="6">
        <f>ROUND(IF(H264=0, IF(F264=0, 0, 1), F264/H264),5)</f>
        <v>0</v>
      </c>
    </row>
    <row r="265" spans="1:12" ht="15" thickBot="1" x14ac:dyDescent="0.35">
      <c r="A265" s="1"/>
      <c r="B265" s="1"/>
      <c r="C265" s="1"/>
      <c r="D265" s="1"/>
      <c r="E265" s="1" t="s">
        <v>266</v>
      </c>
      <c r="F265" s="9">
        <v>0</v>
      </c>
      <c r="G265" s="5"/>
      <c r="H265" s="9">
        <v>1000</v>
      </c>
      <c r="I265" s="5"/>
      <c r="J265" s="9">
        <f>ROUND((F265-H265),5)</f>
        <v>-1000</v>
      </c>
      <c r="K265" s="5"/>
      <c r="L265" s="10">
        <f>ROUND(IF(H265=0, IF(F265=0, 0, 1), F265/H265),5)</f>
        <v>0</v>
      </c>
    </row>
    <row r="266" spans="1:12" ht="15" thickBot="1" x14ac:dyDescent="0.35">
      <c r="A266" s="1"/>
      <c r="B266" s="1"/>
      <c r="C266" s="1"/>
      <c r="D266" s="1" t="s">
        <v>267</v>
      </c>
      <c r="E266" s="1"/>
      <c r="F266" s="11">
        <f>ROUND(SUM(F263:F265),5)</f>
        <v>0</v>
      </c>
      <c r="G266" s="5"/>
      <c r="H266" s="11">
        <f>ROUND(SUM(H263:H265),5)</f>
        <v>26000</v>
      </c>
      <c r="I266" s="5"/>
      <c r="J266" s="11">
        <f>ROUND((F266-H266),5)</f>
        <v>-26000</v>
      </c>
      <c r="K266" s="5"/>
      <c r="L266" s="12">
        <f>ROUND(IF(H266=0, IF(F266=0, 0, 1), F266/H266),5)</f>
        <v>0</v>
      </c>
    </row>
    <row r="267" spans="1:12" ht="15" thickBot="1" x14ac:dyDescent="0.35">
      <c r="A267" s="1"/>
      <c r="B267" s="1"/>
      <c r="C267" s="1" t="s">
        <v>268</v>
      </c>
      <c r="D267" s="1"/>
      <c r="E267" s="1"/>
      <c r="F267" s="13">
        <f>ROUND(F4+F17+F23+F29+F33+F39+F45+F48+F53+F60+F67+F77+F81+F84+F88+F92+F116+F119+F123+F135+F154+F162+F167+F177+F181+F184+F188+F198+F201+F205+F209+F217+F220+F231+F242+F259+F262+F266,5)</f>
        <v>1975022.27</v>
      </c>
      <c r="G267" s="5"/>
      <c r="H267" s="13">
        <f>ROUND(H4+H17+H23+H29+H33+H39+H45+H48+H53+H60+H67+H77+H81+H84+H88+H92+H116+H119+H123+H135+H154+H162+H167+H177+H181+H184+H188+H198+H201+H205+H209+H217+H220+H231+H242+H259+H262+H266,5)</f>
        <v>2763675</v>
      </c>
      <c r="I267" s="5"/>
      <c r="J267" s="13">
        <f>ROUND((F267-H267),5)</f>
        <v>-788652.73</v>
      </c>
      <c r="K267" s="5"/>
      <c r="L267" s="14">
        <f>ROUND(IF(H267=0, IF(F267=0, 0, 1), F267/H267),5)</f>
        <v>0.71464000000000005</v>
      </c>
    </row>
    <row r="268" spans="1:12" x14ac:dyDescent="0.3">
      <c r="A268" s="1"/>
      <c r="B268" s="1" t="s">
        <v>269</v>
      </c>
      <c r="C268" s="1"/>
      <c r="D268" s="1"/>
      <c r="E268" s="1"/>
      <c r="F268" s="4">
        <f>ROUND(F3-F267,5)</f>
        <v>-1975022.27</v>
      </c>
      <c r="G268" s="5"/>
      <c r="H268" s="4">
        <f>ROUND(H3-H267,5)</f>
        <v>-2763675</v>
      </c>
      <c r="I268" s="5"/>
      <c r="J268" s="4">
        <f>ROUND((F268-H268),5)</f>
        <v>788652.73</v>
      </c>
      <c r="K268" s="5"/>
      <c r="L268" s="6">
        <f>ROUND(IF(H268=0, IF(F268=0, 0, 1), F268/H268),5)</f>
        <v>0.71464000000000005</v>
      </c>
    </row>
    <row r="269" spans="1:12" x14ac:dyDescent="0.3">
      <c r="A269" s="1"/>
      <c r="B269" s="1" t="s">
        <v>270</v>
      </c>
      <c r="C269" s="1"/>
      <c r="D269" s="1"/>
      <c r="E269" s="1"/>
      <c r="F269" s="4"/>
      <c r="G269" s="5"/>
      <c r="H269" s="4"/>
      <c r="I269" s="5"/>
      <c r="J269" s="4"/>
      <c r="K269" s="5"/>
      <c r="L269" s="6"/>
    </row>
    <row r="270" spans="1:12" x14ac:dyDescent="0.3">
      <c r="A270" s="1"/>
      <c r="B270" s="1"/>
      <c r="C270" s="1" t="s">
        <v>271</v>
      </c>
      <c r="D270" s="1"/>
      <c r="E270" s="1"/>
      <c r="F270" s="4"/>
      <c r="G270" s="5"/>
      <c r="H270" s="4"/>
      <c r="I270" s="5"/>
      <c r="J270" s="4"/>
      <c r="K270" s="5"/>
      <c r="L270" s="6"/>
    </row>
    <row r="271" spans="1:12" x14ac:dyDescent="0.3">
      <c r="A271" s="1"/>
      <c r="B271" s="1"/>
      <c r="C271" s="1"/>
      <c r="D271" s="1" t="s">
        <v>272</v>
      </c>
      <c r="E271" s="1"/>
      <c r="F271" s="4"/>
      <c r="G271" s="5"/>
      <c r="H271" s="4"/>
      <c r="I271" s="5"/>
      <c r="J271" s="4"/>
      <c r="K271" s="5"/>
      <c r="L271" s="6"/>
    </row>
    <row r="272" spans="1:12" x14ac:dyDescent="0.3">
      <c r="A272" s="1"/>
      <c r="B272" s="1"/>
      <c r="C272" s="1"/>
      <c r="D272" s="1"/>
      <c r="E272" s="1" t="s">
        <v>273</v>
      </c>
      <c r="F272" s="4">
        <v>2402684.2999999998</v>
      </c>
      <c r="G272" s="5"/>
      <c r="H272" s="4">
        <v>2024846</v>
      </c>
      <c r="I272" s="5"/>
      <c r="J272" s="4">
        <f t="shared" ref="J272:J277" si="24">ROUND((F272-H272),5)</f>
        <v>377838.3</v>
      </c>
      <c r="K272" s="5"/>
      <c r="L272" s="6">
        <f t="shared" ref="L272:L277" si="25">ROUND(IF(H272=0, IF(F272=0, 0, 1), F272/H272),5)</f>
        <v>1.1866000000000001</v>
      </c>
    </row>
    <row r="273" spans="1:12" ht="15" thickBot="1" x14ac:dyDescent="0.35">
      <c r="A273" s="1"/>
      <c r="B273" s="1"/>
      <c r="C273" s="1"/>
      <c r="D273" s="1"/>
      <c r="E273" s="1" t="s">
        <v>274</v>
      </c>
      <c r="F273" s="9">
        <v>1894232.21</v>
      </c>
      <c r="G273" s="5"/>
      <c r="H273" s="9">
        <v>1975829</v>
      </c>
      <c r="I273" s="5"/>
      <c r="J273" s="9">
        <f t="shared" si="24"/>
        <v>-81596.789999999994</v>
      </c>
      <c r="K273" s="5"/>
      <c r="L273" s="10">
        <f t="shared" si="25"/>
        <v>0.9587</v>
      </c>
    </row>
    <row r="274" spans="1:12" ht="15" thickBot="1" x14ac:dyDescent="0.35">
      <c r="A274" s="1"/>
      <c r="B274" s="1"/>
      <c r="C274" s="1"/>
      <c r="D274" s="1" t="s">
        <v>275</v>
      </c>
      <c r="E274" s="1"/>
      <c r="F274" s="11">
        <f>ROUND(SUM(F271:F273),5)</f>
        <v>4296916.51</v>
      </c>
      <c r="G274" s="5"/>
      <c r="H274" s="11">
        <f>ROUND(SUM(H271:H273),5)</f>
        <v>4000675</v>
      </c>
      <c r="I274" s="5"/>
      <c r="J274" s="11">
        <f t="shared" si="24"/>
        <v>296241.51</v>
      </c>
      <c r="K274" s="5"/>
      <c r="L274" s="12">
        <f t="shared" si="25"/>
        <v>1.0740499999999999</v>
      </c>
    </row>
    <row r="275" spans="1:12" ht="15" thickBot="1" x14ac:dyDescent="0.35">
      <c r="A275" s="1"/>
      <c r="B275" s="1"/>
      <c r="C275" s="1" t="s">
        <v>276</v>
      </c>
      <c r="D275" s="1"/>
      <c r="E275" s="1"/>
      <c r="F275" s="11">
        <f>ROUND(F270+F274,5)</f>
        <v>4296916.51</v>
      </c>
      <c r="G275" s="5"/>
      <c r="H275" s="11">
        <f>ROUND(H270+H274,5)</f>
        <v>4000675</v>
      </c>
      <c r="I275" s="5"/>
      <c r="J275" s="11">
        <f t="shared" si="24"/>
        <v>296241.51</v>
      </c>
      <c r="K275" s="5"/>
      <c r="L275" s="12">
        <f t="shared" si="25"/>
        <v>1.0740499999999999</v>
      </c>
    </row>
    <row r="276" spans="1:12" ht="15" thickBot="1" x14ac:dyDescent="0.35">
      <c r="A276" s="1"/>
      <c r="B276" s="1" t="s">
        <v>277</v>
      </c>
      <c r="C276" s="1"/>
      <c r="D276" s="1"/>
      <c r="E276" s="1"/>
      <c r="F276" s="11">
        <f>ROUND(F269-F275,5)</f>
        <v>-4296916.51</v>
      </c>
      <c r="G276" s="5"/>
      <c r="H276" s="11">
        <f>ROUND(H269-H275,5)</f>
        <v>-4000675</v>
      </c>
      <c r="I276" s="5"/>
      <c r="J276" s="11">
        <f t="shared" si="24"/>
        <v>-296241.51</v>
      </c>
      <c r="K276" s="5"/>
      <c r="L276" s="12">
        <f t="shared" si="25"/>
        <v>1.0740499999999999</v>
      </c>
    </row>
    <row r="277" spans="1:12" s="17" customFormat="1" ht="10.8" thickBot="1" x14ac:dyDescent="0.25">
      <c r="A277" s="1" t="s">
        <v>278</v>
      </c>
      <c r="B277" s="1"/>
      <c r="C277" s="1"/>
      <c r="D277" s="1"/>
      <c r="E277" s="1"/>
      <c r="F277" s="15">
        <f>ROUND(F268+F276,5)</f>
        <v>-6271938.7800000003</v>
      </c>
      <c r="G277" s="1"/>
      <c r="H277" s="15">
        <f>ROUND(H268+H276,5)</f>
        <v>-6764350</v>
      </c>
      <c r="I277" s="1"/>
      <c r="J277" s="15">
        <f t="shared" si="24"/>
        <v>492411.22</v>
      </c>
      <c r="K277" s="1"/>
      <c r="L277" s="16">
        <f t="shared" si="25"/>
        <v>0.92720000000000002</v>
      </c>
    </row>
    <row r="278" spans="1:12" ht="15" thickTop="1" x14ac:dyDescent="0.3"/>
  </sheetData>
  <pageMargins left="0.7" right="0.7" top="0.75" bottom="0.75" header="0.1" footer="0.3"/>
  <pageSetup orientation="portrait" r:id="rId1"/>
  <headerFooter>
    <oddHeader>&amp;L&amp;"Arial,Bold"&amp;8 2:36 PM
&amp;"Arial,Bold"&amp;8 06/03/21
&amp;"Arial,Bold"&amp;8 Accrual Basis&amp;C&amp;"Arial,Bold"&amp;12 Town of Franklin
&amp;"Arial,Bold"&amp;14 Profit &amp;&amp; Loss Budget vs. Actual
&amp;"Arial,Bold"&amp;10 July 2020 through May 2021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Grant</dc:creator>
  <cp:lastModifiedBy>Sherry Pollard</cp:lastModifiedBy>
  <dcterms:created xsi:type="dcterms:W3CDTF">2021-06-03T18:36:32Z</dcterms:created>
  <dcterms:modified xsi:type="dcterms:W3CDTF">2021-06-03T18:43:33Z</dcterms:modified>
</cp:coreProperties>
</file>